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35" activeTab="0"/>
  </bookViews>
  <sheets>
    <sheet name="Události" sheetId="1" r:id="rId1"/>
    <sheet name="Požáry" sheetId="2" r:id="rId2"/>
    <sheet name="Zásahy dle druhu jednotky" sheetId="3" r:id="rId3"/>
    <sheet name="Zásahy stanic HZS kV a JPO II" sheetId="4" r:id="rId4"/>
  </sheets>
  <definedNames>
    <definedName name="_xlnm.Print_Area" localSheetId="0">'Události'!$A$3:$M$86</definedName>
    <definedName name="_xlnm.Print_Area" localSheetId="2">'Zásahy dle druhu jednotky'!$A$1:$S$15</definedName>
  </definedNames>
  <calcPr fullCalcOnLoad="1"/>
</workbook>
</file>

<file path=xl/sharedStrings.xml><?xml version="1.0" encoding="utf-8"?>
<sst xmlns="http://schemas.openxmlformats.org/spreadsheetml/2006/main" count="418" uniqueCount="202">
  <si>
    <t>Počet zraněných osob</t>
  </si>
  <si>
    <t>Počet zraněných hasičů HZS</t>
  </si>
  <si>
    <t>Počet zachráněných osob</t>
  </si>
  <si>
    <t>Požár</t>
  </si>
  <si>
    <t>Požár bez účasti jednotky</t>
  </si>
  <si>
    <t>Dopravní nehoda silniční</t>
  </si>
  <si>
    <t>Dopravní nehoda silniční hromadná</t>
  </si>
  <si>
    <t>Dopravní nehoda železniční</t>
  </si>
  <si>
    <t>Dopravní nehoda letecká</t>
  </si>
  <si>
    <t>Dopravní nehoda ostatní</t>
  </si>
  <si>
    <t>Dopravní nehoda celkem</t>
  </si>
  <si>
    <t>Povodeň,  záplava, déšť</t>
  </si>
  <si>
    <t>Sníh, námrazy</t>
  </si>
  <si>
    <t>Větrná smršť</t>
  </si>
  <si>
    <t>Sesuv půdy</t>
  </si>
  <si>
    <t>Živ. pohroma ostatní</t>
  </si>
  <si>
    <t>Živ. pohroma celkem</t>
  </si>
  <si>
    <t>Únik plynu/aerosolu</t>
  </si>
  <si>
    <t>Únik kapaliny mimo rop. pr.</t>
  </si>
  <si>
    <t>Únik ropných produktů</t>
  </si>
  <si>
    <t>Únik pevné látky</t>
  </si>
  <si>
    <t>Únik neb. chem. látky ostatní</t>
  </si>
  <si>
    <t>Únik nebezpečné látky celkem</t>
  </si>
  <si>
    <t>Technická pomoc</t>
  </si>
  <si>
    <t>Ostatní pomoc</t>
  </si>
  <si>
    <t>Technická havárie celkem</t>
  </si>
  <si>
    <t>Radiační havárie</t>
  </si>
  <si>
    <t>Ostatní mimořádné události</t>
  </si>
  <si>
    <t>Planý poplach</t>
  </si>
  <si>
    <t>Typ události</t>
  </si>
  <si>
    <t>Kraj Vysočina</t>
  </si>
  <si>
    <t>ÚO Havl. Brod</t>
  </si>
  <si>
    <t>ÚO Jihlava</t>
  </si>
  <si>
    <t>ÚO Pelhřimov</t>
  </si>
  <si>
    <t>ÚO Třebíč</t>
  </si>
  <si>
    <t>ÚO Žďár n. S.</t>
  </si>
  <si>
    <t>Celkem událostí</t>
  </si>
  <si>
    <t>Technologická pomoc</t>
  </si>
  <si>
    <t>Počet usmrcených osob</t>
  </si>
  <si>
    <t>Požár celkem</t>
  </si>
  <si>
    <t>Evakuováno osob</t>
  </si>
  <si>
    <t>Zachráněno osob</t>
  </si>
  <si>
    <t>Uchráněné hodnoty tis Kč</t>
  </si>
  <si>
    <t>Přímá škoda tis. Kč</t>
  </si>
  <si>
    <t>Požáry se škodou do 10000 Kč</t>
  </si>
  <si>
    <t>Požáry se škodou od 10000 do 250000 Kč</t>
  </si>
  <si>
    <t>Požáry se škodou od 250000 do 999999 Kč</t>
  </si>
  <si>
    <t xml:space="preserve">Požáry se škodou nad 1 mil Kč </t>
  </si>
  <si>
    <t>Usmrceno osob</t>
  </si>
  <si>
    <t>Zraněno osob</t>
  </si>
  <si>
    <t>pozn.: počty událostí jsou bez taktických cvičení a mezikrajských výpomocí a jsou včetně prověřovacích cvičení</t>
  </si>
  <si>
    <t>pozn.: počty požárů jsou bez taktických cvičení a mezikrajských výpomocí a jsou včetně prověřovacích cvičení</t>
  </si>
  <si>
    <t>Počet evakuovaných osob</t>
  </si>
  <si>
    <t>Zraněno příslušníků HZS</t>
  </si>
  <si>
    <t>Směr Brno: Loket – Hořice</t>
  </si>
  <si>
    <t>66,0 km - 74,5 km</t>
  </si>
  <si>
    <t>Směr Brno: Hořice – Koberovice</t>
  </si>
  <si>
    <t>74,5 km - 82,5 km</t>
  </si>
  <si>
    <t>Směr Brno: Koberovice – Humpolec</t>
  </si>
  <si>
    <t>82,5 km - 91,0 km</t>
  </si>
  <si>
    <t>Směr Brno: Humpolec - Větrný Jeníkov</t>
  </si>
  <si>
    <t>91,0 km - 103,5 km</t>
  </si>
  <si>
    <t>Směr Brno: Větrný Jeníkov – Jihlava</t>
  </si>
  <si>
    <t>103,5 km - 112,0 km</t>
  </si>
  <si>
    <t>Směr Brno: Jihlava - Velký Beranov</t>
  </si>
  <si>
    <t>112,0 km - 119,0 km</t>
  </si>
  <si>
    <t>Směr Brno: Velký Beranov – Měřín</t>
  </si>
  <si>
    <t>119,0 km - 134,0 km</t>
  </si>
  <si>
    <t>Směr Brno: Měřín - Vel. Meziříčí západ</t>
  </si>
  <si>
    <t>134,0 km - 141,0 km</t>
  </si>
  <si>
    <t>Směr Brno: V. M. západ - V. M. východ</t>
  </si>
  <si>
    <t>141,0 km - 147,0 km</t>
  </si>
  <si>
    <t>Směr Brno: V. M. východ – Lhotka</t>
  </si>
  <si>
    <t>147,0 km - 153,5 km</t>
  </si>
  <si>
    <t>Směr Brno: Lhotka - Velká Bíteš</t>
  </si>
  <si>
    <t>153,5 km - 162,0 km</t>
  </si>
  <si>
    <t>Směr Brno: Velká Bíteš - Devět Křižů</t>
  </si>
  <si>
    <t>162,0 km - 168,0 km</t>
  </si>
  <si>
    <t>Směr Brno: Devět Křížů – Ostrovačice</t>
  </si>
  <si>
    <t>168,0 km - 178,5 km</t>
  </si>
  <si>
    <t>Směr Praha: Ostrovačice - Devět Křížů</t>
  </si>
  <si>
    <t>178,5 km - 168,0 km</t>
  </si>
  <si>
    <t>Směr Praha: Devět Křížů - Velká Bíteš</t>
  </si>
  <si>
    <t>168,0 km - 162,0 km</t>
  </si>
  <si>
    <t>Směr Praha: Velká Bíteš – Lhotka</t>
  </si>
  <si>
    <t>162,0 km - 153,5 km</t>
  </si>
  <si>
    <t>Směr Praha: Lhotka – V. M. východ</t>
  </si>
  <si>
    <t>153,5 km - 147,0 km</t>
  </si>
  <si>
    <t>Směr Praha: V. M. východ – V. M. západ</t>
  </si>
  <si>
    <t>147,0 km - 141,0 km</t>
  </si>
  <si>
    <t>Směr Praha: V. M.  západ – Měřín</t>
  </si>
  <si>
    <t>141,0 km - 134,0 km</t>
  </si>
  <si>
    <t>Směr Praha: Měřín - Velký Beranov</t>
  </si>
  <si>
    <t>134,0 km - 119,0 km</t>
  </si>
  <si>
    <t>Směr Praha: Velký Beranov – Jihlava</t>
  </si>
  <si>
    <t>119,0 km - 112,0 km</t>
  </si>
  <si>
    <t>Směr Praha: Jihlava - Větrný Jeníkov</t>
  </si>
  <si>
    <t>112,0 km - 103,5 km</t>
  </si>
  <si>
    <t>Směr Praha: Větrný Jeníkov – Humpolec</t>
  </si>
  <si>
    <t>103,5 km - 91,0 km</t>
  </si>
  <si>
    <t>Směr Praha: Humpolec – Koberovice</t>
  </si>
  <si>
    <t>91,0 km - 82,5 km</t>
  </si>
  <si>
    <t>Směr Praha: Koberovice – Hořice</t>
  </si>
  <si>
    <t>82,5 km - 74,5 km</t>
  </si>
  <si>
    <t>Směr Praha: Hořice – Loket</t>
  </si>
  <si>
    <t>74,5 km - 66,0 km</t>
  </si>
  <si>
    <t>Směr Brno: Soutice - Loket</t>
  </si>
  <si>
    <t>56,0 km - 66,0 km</t>
  </si>
  <si>
    <t>DN silniční</t>
  </si>
  <si>
    <t>UNL</t>
  </si>
  <si>
    <t>Směr Praha: Loket - Soutice</t>
  </si>
  <si>
    <t>66,0 km - 53,0 km</t>
  </si>
  <si>
    <t>TP</t>
  </si>
  <si>
    <t>PP</t>
  </si>
  <si>
    <t>Celkem</t>
  </si>
  <si>
    <t>Celkem v úseku</t>
  </si>
  <si>
    <t>Směr Brno: Soutice - Ostrovačice</t>
  </si>
  <si>
    <t>56,0 km - 178,5</t>
  </si>
  <si>
    <t>Směr Praha: Ostrovačice - Soutice</t>
  </si>
  <si>
    <t>178,5 km - 56,0 km</t>
  </si>
  <si>
    <t>Úsek - směr, km</t>
  </si>
  <si>
    <t>pozn.: počty událostí jsou vč. mezikrajských výpomocí, taktické ani prověřovací cvičení na D1 nebylo.</t>
  </si>
  <si>
    <t>Abs. počet</t>
  </si>
  <si>
    <t>* z toho jeden hasič HZS ČR</t>
  </si>
  <si>
    <t>** z toho tři hasiči HZS ČR</t>
  </si>
  <si>
    <t>Zraněno příslušníků</t>
  </si>
  <si>
    <t>oproti roku 2007 %</t>
  </si>
  <si>
    <t>Havlůčkův Brod</t>
  </si>
  <si>
    <t>Chotěboř</t>
  </si>
  <si>
    <t>Ledeč nad Sázavou</t>
  </si>
  <si>
    <t>Světlá nad Sázavou</t>
  </si>
  <si>
    <t>Jihlava</t>
  </si>
  <si>
    <t>Polná</t>
  </si>
  <si>
    <t>Telč</t>
  </si>
  <si>
    <t>Třešť</t>
  </si>
  <si>
    <t>Pelhřimov</t>
  </si>
  <si>
    <t>Humpolec</t>
  </si>
  <si>
    <t>Kamenice nad Lipou</t>
  </si>
  <si>
    <t>Pacov</t>
  </si>
  <si>
    <t>Třebíč</t>
  </si>
  <si>
    <t>Hrotovice</t>
  </si>
  <si>
    <t>Jemnice</t>
  </si>
  <si>
    <t>Náměšť nad Oslavou</t>
  </si>
  <si>
    <t>Moravské Budějovice</t>
  </si>
  <si>
    <t>Žďár nad Sázavou</t>
  </si>
  <si>
    <t>Bystřice nad Pernštenem</t>
  </si>
  <si>
    <t>Velká Bíteš</t>
  </si>
  <si>
    <t>Velké Meziříčí</t>
  </si>
  <si>
    <t>STANICE</t>
  </si>
  <si>
    <t>Statistika HZS kraje</t>
  </si>
  <si>
    <t>Leden</t>
  </si>
  <si>
    <t>Únor</t>
  </si>
  <si>
    <t>Březen</t>
  </si>
  <si>
    <t>Duben</t>
  </si>
  <si>
    <t>Květen</t>
  </si>
  <si>
    <t>Červen</t>
  </si>
  <si>
    <t>Celkem 2008</t>
  </si>
  <si>
    <t>Golčův Jeníkov</t>
  </si>
  <si>
    <t>Ždírec nad Doubravou</t>
  </si>
  <si>
    <t>Přibyslav</t>
  </si>
  <si>
    <t>Počátky</t>
  </si>
  <si>
    <t>Jaroměřice nad Rokytnou</t>
  </si>
  <si>
    <t>Morvské Budějovice</t>
  </si>
  <si>
    <t>Želetava</t>
  </si>
  <si>
    <t>Nové Město na Moravě</t>
  </si>
  <si>
    <t>JPO II</t>
  </si>
  <si>
    <t>%</t>
  </si>
  <si>
    <t>Celkem 2007</t>
  </si>
  <si>
    <t>C E L K E M</t>
  </si>
  <si>
    <t>C E L K E  M</t>
  </si>
  <si>
    <t>HZS k.V.</t>
  </si>
  <si>
    <t>SDH obcí</t>
  </si>
  <si>
    <t>HZS podniků</t>
  </si>
  <si>
    <t>H.Brod</t>
  </si>
  <si>
    <t>Žďár n. S.</t>
  </si>
  <si>
    <t>Územní odbor</t>
  </si>
  <si>
    <t>SDH podniků</t>
  </si>
  <si>
    <t>Jiné (AČR)</t>
  </si>
  <si>
    <t>Jednotky celkem</t>
  </si>
  <si>
    <t>Dopravní nehoda 2008</t>
  </si>
  <si>
    <t>Požár 2008</t>
  </si>
  <si>
    <t>Ostatní 2008</t>
  </si>
  <si>
    <t>(grafické znázornění)</t>
  </si>
  <si>
    <t>Stránka 2</t>
  </si>
  <si>
    <t>Stránka 3</t>
  </si>
  <si>
    <t>Stránka 4</t>
  </si>
  <si>
    <t>Stránka 5</t>
  </si>
  <si>
    <t>Stránka 6</t>
  </si>
  <si>
    <t>Stránka 7</t>
  </si>
  <si>
    <t>Červenec</t>
  </si>
  <si>
    <t>Srpen</t>
  </si>
  <si>
    <t>Září</t>
  </si>
  <si>
    <t>Říjen</t>
  </si>
  <si>
    <t>Listopad</t>
  </si>
  <si>
    <t>Prosinec</t>
  </si>
  <si>
    <t>Počty výjezdů stanic HZS kraje Vysočina a jednotek SDH obcí kategorie JPO II v roce 2008</t>
  </si>
  <si>
    <t>Statistika událostí za rok 2008 na území kraje Vysočina</t>
  </si>
  <si>
    <t>Statistika událostí na D1 za rok 2008 na území kraje Vysočina</t>
  </si>
  <si>
    <t>Statistika požárů za rok 2008 na území kraje Vysočina</t>
  </si>
  <si>
    <t>Zásahy dle druhů jednotek PO na území kraje Vysočina za rok 2008</t>
  </si>
  <si>
    <t>Havlíčkův Brod</t>
  </si>
  <si>
    <t>Počty výjezdů stanic HZS kraje Vysočina a jednotek SDH obcí kategorie JPO II za rok 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</si>
</sst>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5" fillId="24" borderId="20" xfId="0" applyFont="1" applyFill="1" applyBorder="1" applyAlignment="1">
      <alignment horizontal="center" vertical="center"/>
    </xf>
    <xf numFmtId="0" fontId="0" fillId="25" borderId="21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1" fontId="2" fillId="4" borderId="25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67" fontId="25" fillId="4" borderId="28" xfId="0" applyNumberFormat="1" applyFont="1" applyFill="1" applyBorder="1" applyAlignment="1">
      <alignment horizontal="center"/>
    </xf>
    <xf numFmtId="167" fontId="25" fillId="4" borderId="29" xfId="0" applyNumberFormat="1" applyFont="1" applyFill="1" applyBorder="1" applyAlignment="1">
      <alignment horizontal="center"/>
    </xf>
    <xf numFmtId="167" fontId="25" fillId="4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4" borderId="3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67" fontId="25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24" borderId="33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23" fillId="0" borderId="0" xfId="0" applyFont="1" applyAlignment="1">
      <alignment/>
    </xf>
    <xf numFmtId="0" fontId="2" fillId="24" borderId="35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/>
    </xf>
    <xf numFmtId="0" fontId="2" fillId="23" borderId="39" xfId="0" applyFont="1" applyFill="1" applyBorder="1" applyAlignment="1">
      <alignment horizont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8" fillId="8" borderId="43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0" fillId="23" borderId="48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15" xfId="0" applyFill="1" applyBorder="1" applyAlignment="1">
      <alignment/>
    </xf>
    <xf numFmtId="0" fontId="2" fillId="8" borderId="50" xfId="0" applyFont="1" applyFill="1" applyBorder="1" applyAlignment="1">
      <alignment/>
    </xf>
    <xf numFmtId="0" fontId="0" fillId="8" borderId="51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15" xfId="0" applyFill="1" applyBorder="1" applyAlignment="1">
      <alignment/>
    </xf>
    <xf numFmtId="0" fontId="2" fillId="3" borderId="50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2" fillId="4" borderId="50" xfId="0" applyFont="1" applyFill="1" applyBorder="1" applyAlignment="1">
      <alignment/>
    </xf>
    <xf numFmtId="0" fontId="0" fillId="17" borderId="52" xfId="0" applyFill="1" applyBorder="1" applyAlignment="1">
      <alignment/>
    </xf>
    <xf numFmtId="0" fontId="0" fillId="17" borderId="51" xfId="0" applyFill="1" applyBorder="1" applyAlignment="1">
      <alignment/>
    </xf>
    <xf numFmtId="0" fontId="0" fillId="8" borderId="53" xfId="0" applyFill="1" applyBorder="1" applyAlignment="1">
      <alignment/>
    </xf>
    <xf numFmtId="0" fontId="0" fillId="8" borderId="17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53" xfId="0" applyFill="1" applyBorder="1" applyAlignment="1">
      <alignment/>
    </xf>
    <xf numFmtId="0" fontId="0" fillId="17" borderId="54" xfId="0" applyFill="1" applyBorder="1" applyAlignment="1">
      <alignment/>
    </xf>
    <xf numFmtId="0" fontId="0" fillId="23" borderId="55" xfId="0" applyFill="1" applyBorder="1" applyAlignment="1">
      <alignment/>
    </xf>
    <xf numFmtId="0" fontId="0" fillId="8" borderId="56" xfId="0" applyFill="1" applyBorder="1" applyAlignment="1">
      <alignment/>
    </xf>
    <xf numFmtId="0" fontId="0" fillId="3" borderId="57" xfId="0" applyFill="1" applyBorder="1" applyAlignment="1">
      <alignment/>
    </xf>
    <xf numFmtId="0" fontId="0" fillId="17" borderId="58" xfId="0" applyFill="1" applyBorder="1" applyAlignment="1">
      <alignment/>
    </xf>
    <xf numFmtId="0" fontId="0" fillId="23" borderId="43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2" fillId="8" borderId="42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2" fillId="3" borderId="42" xfId="0" applyFont="1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1" xfId="0" applyFill="1" applyBorder="1" applyAlignment="1">
      <alignment/>
    </xf>
    <xf numFmtId="0" fontId="2" fillId="4" borderId="42" xfId="0" applyFont="1" applyFill="1" applyBorder="1" applyAlignment="1">
      <alignment/>
    </xf>
    <xf numFmtId="0" fontId="0" fillId="4" borderId="40" xfId="0" applyFill="1" applyBorder="1" applyAlignment="1">
      <alignment/>
    </xf>
    <xf numFmtId="0" fontId="0" fillId="17" borderId="42" xfId="0" applyFill="1" applyBorder="1" applyAlignment="1">
      <alignment/>
    </xf>
    <xf numFmtId="0" fontId="0" fillId="17" borderId="47" xfId="0" applyFill="1" applyBorder="1" applyAlignment="1">
      <alignment/>
    </xf>
    <xf numFmtId="0" fontId="28" fillId="8" borderId="42" xfId="0" applyFont="1" applyFill="1" applyBorder="1" applyAlignment="1">
      <alignment horizontal="center" vertical="center" wrapText="1"/>
    </xf>
    <xf numFmtId="0" fontId="28" fillId="3" borderId="47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2" fillId="17" borderId="42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/>
    </xf>
    <xf numFmtId="0" fontId="0" fillId="3" borderId="14" xfId="0" applyFill="1" applyBorder="1" applyAlignment="1">
      <alignment/>
    </xf>
    <xf numFmtId="0" fontId="2" fillId="3" borderId="54" xfId="0" applyFont="1" applyFill="1" applyBorder="1" applyAlignment="1">
      <alignment/>
    </xf>
    <xf numFmtId="0" fontId="0" fillId="3" borderId="38" xfId="0" applyFill="1" applyBorder="1" applyAlignment="1">
      <alignment/>
    </xf>
    <xf numFmtId="0" fontId="2" fillId="4" borderId="54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48" xfId="0" applyFill="1" applyBorder="1" applyAlignment="1">
      <alignment/>
    </xf>
    <xf numFmtId="0" fontId="0" fillId="17" borderId="59" xfId="0" applyFill="1" applyBorder="1" applyAlignment="1">
      <alignment/>
    </xf>
    <xf numFmtId="0" fontId="0" fillId="23" borderId="60" xfId="0" applyFill="1" applyBorder="1" applyAlignment="1">
      <alignment/>
    </xf>
    <xf numFmtId="0" fontId="0" fillId="8" borderId="45" xfId="0" applyFill="1" applyBorder="1" applyAlignment="1">
      <alignment/>
    </xf>
    <xf numFmtId="0" fontId="0" fillId="8" borderId="61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61" xfId="0" applyFill="1" applyBorder="1" applyAlignment="1">
      <alignment/>
    </xf>
    <xf numFmtId="0" fontId="0" fillId="3" borderId="60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1" xfId="0" applyFill="1" applyBorder="1" applyAlignment="1">
      <alignment/>
    </xf>
    <xf numFmtId="0" fontId="0" fillId="17" borderId="63" xfId="0" applyFill="1" applyBorder="1" applyAlignment="1">
      <alignment/>
    </xf>
    <xf numFmtId="0" fontId="0" fillId="3" borderId="43" xfId="0" applyFill="1" applyBorder="1" applyAlignment="1">
      <alignment/>
    </xf>
    <xf numFmtId="0" fontId="0" fillId="4" borderId="43" xfId="0" applyFill="1" applyBorder="1" applyAlignment="1">
      <alignment/>
    </xf>
    <xf numFmtId="49" fontId="2" fillId="17" borderId="50" xfId="0" applyNumberFormat="1" applyFont="1" applyFill="1" applyBorder="1" applyAlignment="1">
      <alignment/>
    </xf>
    <xf numFmtId="49" fontId="2" fillId="17" borderId="48" xfId="0" applyNumberFormat="1" applyFont="1" applyFill="1" applyBorder="1" applyAlignment="1">
      <alignment/>
    </xf>
    <xf numFmtId="49" fontId="2" fillId="17" borderId="43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1" fontId="2" fillId="7" borderId="11" xfId="0" applyNumberFormat="1" applyFont="1" applyFill="1" applyBorder="1" applyAlignment="1">
      <alignment horizontal="center"/>
    </xf>
    <xf numFmtId="167" fontId="25" fillId="7" borderId="13" xfId="0" applyNumberFormat="1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167" fontId="25" fillId="7" borderId="20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" fontId="2" fillId="19" borderId="11" xfId="0" applyNumberFormat="1" applyFont="1" applyFill="1" applyBorder="1" applyAlignment="1">
      <alignment horizontal="center"/>
    </xf>
    <xf numFmtId="167" fontId="25" fillId="19" borderId="13" xfId="0" applyNumberFormat="1" applyFont="1" applyFill="1" applyBorder="1" applyAlignment="1">
      <alignment horizontal="center"/>
    </xf>
    <xf numFmtId="0" fontId="2" fillId="19" borderId="64" xfId="0" applyFont="1" applyFill="1" applyBorder="1" applyAlignment="1">
      <alignment horizontal="center"/>
    </xf>
    <xf numFmtId="167" fontId="25" fillId="19" borderId="20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/>
    </xf>
    <xf numFmtId="167" fontId="25" fillId="25" borderId="13" xfId="0" applyNumberFormat="1" applyFont="1" applyFill="1" applyBorder="1" applyAlignment="1">
      <alignment horizontal="center"/>
    </xf>
    <xf numFmtId="0" fontId="2" fillId="25" borderId="64" xfId="0" applyFont="1" applyFill="1" applyBorder="1" applyAlignment="1">
      <alignment horizontal="center"/>
    </xf>
    <xf numFmtId="167" fontId="25" fillId="25" borderId="2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7" borderId="65" xfId="0" applyFont="1" applyFill="1" applyBorder="1" applyAlignment="1">
      <alignment/>
    </xf>
    <xf numFmtId="0" fontId="2" fillId="7" borderId="66" xfId="0" applyFont="1" applyFill="1" applyBorder="1" applyAlignment="1">
      <alignment/>
    </xf>
    <xf numFmtId="0" fontId="2" fillId="25" borderId="65" xfId="0" applyFont="1" applyFill="1" applyBorder="1" applyAlignment="1">
      <alignment/>
    </xf>
    <xf numFmtId="0" fontId="2" fillId="19" borderId="65" xfId="0" applyFont="1" applyFill="1" applyBorder="1" applyAlignment="1">
      <alignment/>
    </xf>
    <xf numFmtId="167" fontId="25" fillId="8" borderId="67" xfId="0" applyNumberFormat="1" applyFont="1" applyFill="1" applyBorder="1" applyAlignment="1">
      <alignment/>
    </xf>
    <xf numFmtId="167" fontId="25" fillId="8" borderId="0" xfId="0" applyNumberFormat="1" applyFont="1" applyFill="1" applyBorder="1" applyAlignment="1">
      <alignment/>
    </xf>
    <xf numFmtId="167" fontId="25" fillId="8" borderId="44" xfId="0" applyNumberFormat="1" applyFont="1" applyFill="1" applyBorder="1" applyAlignment="1">
      <alignment/>
    </xf>
    <xf numFmtId="0" fontId="31" fillId="8" borderId="42" xfId="0" applyFont="1" applyFill="1" applyBorder="1" applyAlignment="1">
      <alignment horizontal="center" vertical="center" wrapText="1"/>
    </xf>
    <xf numFmtId="167" fontId="25" fillId="3" borderId="68" xfId="0" applyNumberFormat="1" applyFont="1" applyFill="1" applyBorder="1" applyAlignment="1">
      <alignment/>
    </xf>
    <xf numFmtId="167" fontId="25" fillId="3" borderId="69" xfId="0" applyNumberFormat="1" applyFont="1" applyFill="1" applyBorder="1" applyAlignment="1">
      <alignment/>
    </xf>
    <xf numFmtId="167" fontId="25" fillId="3" borderId="44" xfId="0" applyNumberFormat="1" applyFont="1" applyFill="1" applyBorder="1" applyAlignment="1">
      <alignment/>
    </xf>
    <xf numFmtId="0" fontId="31" fillId="4" borderId="70" xfId="0" applyFont="1" applyFill="1" applyBorder="1" applyAlignment="1">
      <alignment horizontal="center" vertical="center" wrapText="1"/>
    </xf>
    <xf numFmtId="167" fontId="25" fillId="4" borderId="67" xfId="0" applyNumberFormat="1" applyFont="1" applyFill="1" applyBorder="1" applyAlignment="1">
      <alignment/>
    </xf>
    <xf numFmtId="167" fontId="25" fillId="4" borderId="0" xfId="0" applyNumberFormat="1" applyFont="1" applyFill="1" applyBorder="1" applyAlignment="1">
      <alignment/>
    </xf>
    <xf numFmtId="167" fontId="25" fillId="4" borderId="44" xfId="0" applyNumberFormat="1" applyFont="1" applyFill="1" applyBorder="1" applyAlignment="1">
      <alignment/>
    </xf>
    <xf numFmtId="0" fontId="31" fillId="4" borderId="44" xfId="0" applyFont="1" applyFill="1" applyBorder="1" applyAlignment="1">
      <alignment horizontal="center" vertical="center" wrapText="1"/>
    </xf>
    <xf numFmtId="167" fontId="25" fillId="4" borderId="71" xfId="0" applyNumberFormat="1" applyFont="1" applyFill="1" applyBorder="1" applyAlignment="1">
      <alignment/>
    </xf>
    <xf numFmtId="167" fontId="25" fillId="4" borderId="72" xfId="0" applyNumberFormat="1" applyFont="1" applyFill="1" applyBorder="1" applyAlignment="1">
      <alignment/>
    </xf>
    <xf numFmtId="167" fontId="25" fillId="4" borderId="46" xfId="0" applyNumberFormat="1" applyFont="1" applyFill="1" applyBorder="1" applyAlignment="1">
      <alignment/>
    </xf>
    <xf numFmtId="0" fontId="31" fillId="3" borderId="42" xfId="0" applyFont="1" applyFill="1" applyBorder="1" applyAlignment="1">
      <alignment horizontal="center" vertical="center" wrapText="1"/>
    </xf>
    <xf numFmtId="167" fontId="25" fillId="3" borderId="71" xfId="0" applyNumberFormat="1" applyFont="1" applyFill="1" applyBorder="1" applyAlignment="1">
      <alignment/>
    </xf>
    <xf numFmtId="167" fontId="25" fillId="3" borderId="72" xfId="0" applyNumberFormat="1" applyFont="1" applyFill="1" applyBorder="1" applyAlignment="1">
      <alignment/>
    </xf>
    <xf numFmtId="167" fontId="25" fillId="3" borderId="46" xfId="0" applyNumberFormat="1" applyFont="1" applyFill="1" applyBorder="1" applyAlignment="1">
      <alignment/>
    </xf>
    <xf numFmtId="167" fontId="25" fillId="17" borderId="67" xfId="0" applyNumberFormat="1" applyFont="1" applyFill="1" applyBorder="1" applyAlignment="1">
      <alignment/>
    </xf>
    <xf numFmtId="167" fontId="25" fillId="17" borderId="0" xfId="0" applyNumberFormat="1" applyFont="1" applyFill="1" applyBorder="1" applyAlignment="1">
      <alignment/>
    </xf>
    <xf numFmtId="167" fontId="25" fillId="17" borderId="7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49" fontId="2" fillId="0" borderId="0" xfId="0" applyNumberFormat="1" applyFont="1" applyAlignment="1">
      <alignment/>
    </xf>
    <xf numFmtId="0" fontId="33" fillId="17" borderId="74" xfId="0" applyFont="1" applyFill="1" applyBorder="1" applyAlignment="1">
      <alignment horizontal="center" vertical="center" wrapText="1"/>
    </xf>
    <xf numFmtId="0" fontId="32" fillId="17" borderId="43" xfId="0" applyFont="1" applyFill="1" applyBorder="1" applyAlignment="1">
      <alignment horizontal="center" vertical="center" wrapText="1"/>
    </xf>
    <xf numFmtId="167" fontId="25" fillId="17" borderId="38" xfId="0" applyNumberFormat="1" applyFont="1" applyFill="1" applyBorder="1" applyAlignment="1">
      <alignment/>
    </xf>
    <xf numFmtId="167" fontId="25" fillId="17" borderId="48" xfId="0" applyNumberFormat="1" applyFont="1" applyFill="1" applyBorder="1" applyAlignment="1">
      <alignment/>
    </xf>
    <xf numFmtId="167" fontId="25" fillId="17" borderId="60" xfId="0" applyNumberFormat="1" applyFont="1" applyFill="1" applyBorder="1" applyAlignment="1">
      <alignment/>
    </xf>
    <xf numFmtId="167" fontId="25" fillId="17" borderId="74" xfId="0" applyNumberFormat="1" applyFont="1" applyFill="1" applyBorder="1" applyAlignment="1">
      <alignment/>
    </xf>
    <xf numFmtId="0" fontId="2" fillId="0" borderId="75" xfId="0" applyFont="1" applyFill="1" applyBorder="1" applyAlignment="1">
      <alignment horizontal="center"/>
    </xf>
    <xf numFmtId="0" fontId="0" fillId="0" borderId="75" xfId="0" applyFill="1" applyBorder="1" applyAlignment="1">
      <alignment/>
    </xf>
    <xf numFmtId="0" fontId="4" fillId="8" borderId="76" xfId="0" applyFont="1" applyFill="1" applyBorder="1" applyAlignment="1">
      <alignment horizontal="left"/>
    </xf>
    <xf numFmtId="0" fontId="28" fillId="8" borderId="74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28" fillId="3" borderId="74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36" fillId="4" borderId="77" xfId="0" applyFont="1" applyFill="1" applyBorder="1" applyAlignment="1">
      <alignment/>
    </xf>
    <xf numFmtId="0" fontId="36" fillId="4" borderId="76" xfId="0" applyFont="1" applyFill="1" applyBorder="1" applyAlignment="1">
      <alignment/>
    </xf>
    <xf numFmtId="0" fontId="36" fillId="4" borderId="78" xfId="0" applyFont="1" applyFill="1" applyBorder="1" applyAlignment="1">
      <alignment/>
    </xf>
    <xf numFmtId="0" fontId="0" fillId="0" borderId="0" xfId="0" applyFont="1" applyAlignment="1">
      <alignment/>
    </xf>
    <xf numFmtId="0" fontId="4" fillId="8" borderId="16" xfId="0" applyFont="1" applyFill="1" applyBorder="1" applyAlignment="1">
      <alignment horizontal="left"/>
    </xf>
    <xf numFmtId="0" fontId="4" fillId="25" borderId="76" xfId="0" applyFont="1" applyFill="1" applyBorder="1" applyAlignment="1">
      <alignment horizontal="left"/>
    </xf>
    <xf numFmtId="0" fontId="4" fillId="25" borderId="16" xfId="0" applyFont="1" applyFill="1" applyBorder="1" applyAlignment="1">
      <alignment horizontal="left"/>
    </xf>
    <xf numFmtId="0" fontId="4" fillId="8" borderId="78" xfId="0" applyFont="1" applyFill="1" applyBorder="1" applyAlignment="1">
      <alignment horizontal="left"/>
    </xf>
    <xf numFmtId="0" fontId="4" fillId="8" borderId="18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28" fillId="8" borderId="70" xfId="0" applyFont="1" applyFill="1" applyBorder="1" applyAlignment="1">
      <alignment horizontal="center" vertical="center" wrapText="1"/>
    </xf>
    <xf numFmtId="0" fontId="28" fillId="3" borderId="73" xfId="0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28" fillId="4" borderId="70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/>
    </xf>
    <xf numFmtId="0" fontId="0" fillId="23" borderId="31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4" borderId="51" xfId="0" applyFill="1" applyBorder="1" applyAlignment="1">
      <alignment/>
    </xf>
    <xf numFmtId="0" fontId="0" fillId="4" borderId="45" xfId="0" applyFill="1" applyBorder="1" applyAlignment="1">
      <alignment/>
    </xf>
    <xf numFmtId="0" fontId="2" fillId="25" borderId="81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82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/>
    </xf>
    <xf numFmtId="0" fontId="4" fillId="8" borderId="22" xfId="0" applyFont="1" applyFill="1" applyBorder="1" applyAlignment="1">
      <alignment/>
    </xf>
    <xf numFmtId="0" fontId="4" fillId="25" borderId="26" xfId="0" applyFont="1" applyFill="1" applyBorder="1" applyAlignment="1">
      <alignment/>
    </xf>
    <xf numFmtId="0" fontId="4" fillId="25" borderId="22" xfId="0" applyFont="1" applyFill="1" applyBorder="1" applyAlignment="1">
      <alignment/>
    </xf>
    <xf numFmtId="0" fontId="0" fillId="25" borderId="83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4" fillId="25" borderId="34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0" fillId="8" borderId="2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8" borderId="22" xfId="0" applyFont="1" applyFill="1" applyBorder="1" applyAlignment="1">
      <alignment horizontal="left"/>
    </xf>
    <xf numFmtId="0" fontId="4" fillId="8" borderId="84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0" fontId="4" fillId="25" borderId="29" xfId="0" applyFont="1" applyFill="1" applyBorder="1" applyAlignment="1">
      <alignment horizontal="left"/>
    </xf>
    <xf numFmtId="0" fontId="5" fillId="24" borderId="65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left"/>
    </xf>
    <xf numFmtId="0" fontId="4" fillId="8" borderId="29" xfId="0" applyFont="1" applyFill="1" applyBorder="1" applyAlignment="1">
      <alignment horizontal="left"/>
    </xf>
    <xf numFmtId="0" fontId="4" fillId="25" borderId="79" xfId="0" applyFont="1" applyFill="1" applyBorder="1" applyAlignment="1">
      <alignment horizontal="left"/>
    </xf>
    <xf numFmtId="0" fontId="4" fillId="25" borderId="28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2" fillId="25" borderId="66" xfId="0" applyFont="1" applyFill="1" applyBorder="1" applyAlignment="1">
      <alignment horizontal="center" vertical="center"/>
    </xf>
    <xf numFmtId="0" fontId="2" fillId="25" borderId="85" xfId="0" applyFont="1" applyFill="1" applyBorder="1" applyAlignment="1">
      <alignment horizontal="center" vertical="center"/>
    </xf>
    <xf numFmtId="0" fontId="4" fillId="8" borderId="7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25" borderId="76" xfId="0" applyFont="1" applyFill="1" applyBorder="1" applyAlignment="1">
      <alignment horizontal="left"/>
    </xf>
    <xf numFmtId="0" fontId="4" fillId="25" borderId="16" xfId="0" applyFont="1" applyFill="1" applyBorder="1" applyAlignment="1">
      <alignment horizontal="left"/>
    </xf>
    <xf numFmtId="0" fontId="0" fillId="8" borderId="30" xfId="0" applyFill="1" applyBorder="1" applyAlignment="1">
      <alignment horizontal="center" vertical="center"/>
    </xf>
    <xf numFmtId="0" fontId="4" fillId="23" borderId="25" xfId="0" applyFont="1" applyFill="1" applyBorder="1" applyAlignment="1">
      <alignment horizontal="left"/>
    </xf>
    <xf numFmtId="0" fontId="4" fillId="23" borderId="80" xfId="0" applyFont="1" applyFill="1" applyBorder="1" applyAlignment="1">
      <alignment horizontal="left"/>
    </xf>
    <xf numFmtId="0" fontId="4" fillId="23" borderId="27" xfId="0" applyFont="1" applyFill="1" applyBorder="1" applyAlignment="1">
      <alignment horizontal="left"/>
    </xf>
    <xf numFmtId="0" fontId="4" fillId="23" borderId="23" xfId="0" applyFont="1" applyFill="1" applyBorder="1" applyAlignment="1">
      <alignment horizontal="left"/>
    </xf>
    <xf numFmtId="0" fontId="0" fillId="23" borderId="28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0" fontId="4" fillId="23" borderId="19" xfId="0" applyFont="1" applyFill="1" applyBorder="1" applyAlignment="1">
      <alignment horizontal="left"/>
    </xf>
    <xf numFmtId="0" fontId="4" fillId="23" borderId="30" xfId="0" applyFont="1" applyFill="1" applyBorder="1" applyAlignment="1">
      <alignment horizontal="left"/>
    </xf>
    <xf numFmtId="0" fontId="4" fillId="23" borderId="79" xfId="0" applyFont="1" applyFill="1" applyBorder="1" applyAlignment="1">
      <alignment horizontal="left"/>
    </xf>
    <xf numFmtId="0" fontId="4" fillId="23" borderId="28" xfId="0" applyFont="1" applyFill="1" applyBorder="1" applyAlignment="1">
      <alignment horizontal="left"/>
    </xf>
    <xf numFmtId="0" fontId="4" fillId="8" borderId="86" xfId="0" applyFont="1" applyFill="1" applyBorder="1" applyAlignment="1">
      <alignment horizontal="left"/>
    </xf>
    <xf numFmtId="0" fontId="4" fillId="8" borderId="8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4" borderId="65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 wrapText="1"/>
    </xf>
    <xf numFmtId="0" fontId="30" fillId="17" borderId="88" xfId="0" applyFont="1" applyFill="1" applyBorder="1" applyAlignment="1">
      <alignment horizontal="center"/>
    </xf>
    <xf numFmtId="0" fontId="30" fillId="17" borderId="39" xfId="0" applyFont="1" applyFill="1" applyBorder="1" applyAlignment="1">
      <alignment horizontal="center"/>
    </xf>
    <xf numFmtId="0" fontId="30" fillId="17" borderId="89" xfId="0" applyFont="1" applyFill="1" applyBorder="1" applyAlignment="1">
      <alignment horizontal="center"/>
    </xf>
    <xf numFmtId="0" fontId="0" fillId="17" borderId="39" xfId="0" applyFill="1" applyBorder="1" applyAlignment="1">
      <alignment/>
    </xf>
    <xf numFmtId="0" fontId="0" fillId="17" borderId="89" xfId="0" applyFill="1" applyBorder="1" applyAlignment="1">
      <alignment/>
    </xf>
    <xf numFmtId="0" fontId="0" fillId="17" borderId="39" xfId="0" applyFill="1" applyBorder="1" applyAlignment="1">
      <alignment horizontal="center"/>
    </xf>
    <xf numFmtId="0" fontId="0" fillId="17" borderId="89" xfId="0" applyFill="1" applyBorder="1" applyAlignment="1">
      <alignment horizontal="center"/>
    </xf>
    <xf numFmtId="0" fontId="2" fillId="17" borderId="90" xfId="0" applyFont="1" applyFill="1" applyBorder="1" applyAlignment="1">
      <alignment horizontal="center" vertical="center" wrapText="1"/>
    </xf>
    <xf numFmtId="0" fontId="0" fillId="17" borderId="58" xfId="0" applyFill="1" applyBorder="1" applyAlignment="1">
      <alignment/>
    </xf>
    <xf numFmtId="0" fontId="0" fillId="17" borderId="91" xfId="0" applyFill="1" applyBorder="1" applyAlignment="1">
      <alignment/>
    </xf>
    <xf numFmtId="0" fontId="0" fillId="17" borderId="92" xfId="0" applyFill="1" applyBorder="1" applyAlignment="1">
      <alignment horizontal="center" vertical="center" wrapText="1"/>
    </xf>
    <xf numFmtId="0" fontId="0" fillId="17" borderId="93" xfId="0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" fillId="17" borderId="43" xfId="0" applyFont="1" applyFill="1" applyBorder="1" applyAlignment="1">
      <alignment horizontal="center" vertical="center" wrapText="1"/>
    </xf>
    <xf numFmtId="0" fontId="2" fillId="17" borderId="73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center" vertical="center"/>
    </xf>
    <xf numFmtId="0" fontId="2" fillId="23" borderId="48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74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2" fillId="17" borderId="52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23" borderId="88" xfId="0" applyFont="1" applyFill="1" applyBorder="1" applyAlignment="1">
      <alignment horizontal="center"/>
    </xf>
    <xf numFmtId="0" fontId="2" fillId="23" borderId="39" xfId="0" applyFont="1" applyFill="1" applyBorder="1" applyAlignment="1">
      <alignment horizontal="center"/>
    </xf>
    <xf numFmtId="0" fontId="2" fillId="23" borderId="94" xfId="0" applyFont="1" applyFill="1" applyBorder="1" applyAlignment="1">
      <alignment horizontal="center" vertical="center" wrapText="1"/>
    </xf>
    <xf numFmtId="0" fontId="2" fillId="23" borderId="54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center" vertical="center" wrapText="1"/>
    </xf>
    <xf numFmtId="0" fontId="2" fillId="8" borderId="96" xfId="0" applyFont="1" applyFill="1" applyBorder="1" applyAlignment="1">
      <alignment horizontal="center" vertical="center" wrapText="1"/>
    </xf>
    <xf numFmtId="0" fontId="2" fillId="8" borderId="97" xfId="0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center" wrapText="1"/>
    </xf>
    <xf numFmtId="0" fontId="0" fillId="8" borderId="70" xfId="0" applyFont="1" applyFill="1" applyBorder="1" applyAlignment="1">
      <alignment horizontal="center" vertical="center" wrapText="1"/>
    </xf>
    <xf numFmtId="0" fontId="2" fillId="3" borderId="95" xfId="0" applyFont="1" applyFill="1" applyBorder="1" applyAlignment="1">
      <alignment horizontal="center" vertical="center" wrapText="1"/>
    </xf>
    <xf numFmtId="0" fontId="2" fillId="3" borderId="96" xfId="0" applyFont="1" applyFill="1" applyBorder="1" applyAlignment="1">
      <alignment horizontal="center" vertical="center" wrapText="1"/>
    </xf>
    <xf numFmtId="0" fontId="2" fillId="3" borderId="9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98" xfId="0" applyFont="1" applyFill="1" applyBorder="1" applyAlignment="1">
      <alignment horizontal="center" vertical="center" wrapText="1"/>
    </xf>
    <xf numFmtId="0" fontId="2" fillId="4" borderId="99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2" fillId="4" borderId="97" xfId="0" applyFont="1" applyFill="1" applyBorder="1" applyAlignment="1">
      <alignment horizontal="center" vertical="center" wrapText="1"/>
    </xf>
    <xf numFmtId="0" fontId="0" fillId="4" borderId="95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2" fillId="17" borderId="101" xfId="0" applyFont="1" applyFill="1" applyBorder="1" applyAlignment="1">
      <alignment horizontal="center" vertical="center" wrapText="1"/>
    </xf>
    <xf numFmtId="0" fontId="2" fillId="17" borderId="102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/>
    </xf>
    <xf numFmtId="0" fontId="2" fillId="8" borderId="91" xfId="0" applyFont="1" applyFill="1" applyBorder="1" applyAlignment="1">
      <alignment/>
    </xf>
    <xf numFmtId="167" fontId="25" fillId="4" borderId="83" xfId="0" applyNumberFormat="1" applyFont="1" applyFill="1" applyBorder="1" applyAlignment="1">
      <alignment horizontal="center"/>
    </xf>
    <xf numFmtId="167" fontId="25" fillId="4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103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03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03" xfId="0" applyFill="1" applyBorder="1" applyAlignment="1">
      <alignment/>
    </xf>
    <xf numFmtId="167" fontId="25" fillId="8" borderId="71" xfId="0" applyNumberFormat="1" applyFont="1" applyFill="1" applyBorder="1" applyAlignment="1">
      <alignment horizontal="center" vertical="center"/>
    </xf>
    <xf numFmtId="167" fontId="25" fillId="8" borderId="72" xfId="0" applyNumberFormat="1" applyFont="1" applyFill="1" applyBorder="1" applyAlignment="1">
      <alignment horizontal="center" vertical="center"/>
    </xf>
    <xf numFmtId="167" fontId="25" fillId="8" borderId="104" xfId="0" applyNumberFormat="1" applyFont="1" applyFill="1" applyBorder="1" applyAlignment="1">
      <alignment horizontal="center" vertical="center"/>
    </xf>
    <xf numFmtId="167" fontId="25" fillId="8" borderId="44" xfId="0" applyNumberFormat="1" applyFont="1" applyFill="1" applyBorder="1" applyAlignment="1">
      <alignment horizontal="center" vertical="center"/>
    </xf>
    <xf numFmtId="167" fontId="25" fillId="25" borderId="71" xfId="0" applyNumberFormat="1" applyFont="1" applyFill="1" applyBorder="1" applyAlignment="1">
      <alignment horizontal="center" vertical="center"/>
    </xf>
    <xf numFmtId="167" fontId="25" fillId="25" borderId="72" xfId="0" applyNumberFormat="1" applyFont="1" applyFill="1" applyBorder="1" applyAlignment="1">
      <alignment horizontal="center" vertical="center"/>
    </xf>
    <xf numFmtId="167" fontId="25" fillId="25" borderId="104" xfId="0" applyNumberFormat="1" applyFont="1" applyFill="1" applyBorder="1" applyAlignment="1">
      <alignment horizontal="center" vertical="center"/>
    </xf>
    <xf numFmtId="167" fontId="25" fillId="25" borderId="44" xfId="0" applyNumberFormat="1" applyFont="1" applyFill="1" applyBorder="1" applyAlignment="1">
      <alignment horizontal="center" vertical="center"/>
    </xf>
    <xf numFmtId="167" fontId="25" fillId="25" borderId="98" xfId="0" applyNumberFormat="1" applyFont="1" applyFill="1" applyBorder="1" applyAlignment="1">
      <alignment horizontal="center" vertical="center"/>
    </xf>
    <xf numFmtId="167" fontId="25" fillId="25" borderId="105" xfId="0" applyNumberFormat="1" applyFont="1" applyFill="1" applyBorder="1" applyAlignment="1">
      <alignment horizontal="center" vertical="center"/>
    </xf>
    <xf numFmtId="167" fontId="25" fillId="25" borderId="106" xfId="0" applyNumberFormat="1" applyFon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2" fillId="8" borderId="107" xfId="0" applyFont="1" applyFill="1" applyBorder="1" applyAlignment="1">
      <alignment horizontal="center" vertical="center"/>
    </xf>
    <xf numFmtId="0" fontId="0" fillId="25" borderId="51" xfId="0" applyFill="1" applyBorder="1" applyAlignment="1">
      <alignment horizontal="center" vertical="center"/>
    </xf>
    <xf numFmtId="0" fontId="2" fillId="25" borderId="107" xfId="0" applyFont="1" applyFill="1" applyBorder="1" applyAlignment="1">
      <alignment horizontal="center" vertical="center"/>
    </xf>
    <xf numFmtId="0" fontId="0" fillId="25" borderId="71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0" fillId="25" borderId="72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2" fillId="8" borderId="86" xfId="0" applyFont="1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2" fillId="25" borderId="86" xfId="0" applyFont="1" applyFill="1" applyBorder="1" applyAlignment="1">
      <alignment horizontal="center" vertical="center"/>
    </xf>
    <xf numFmtId="0" fontId="0" fillId="25" borderId="104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  <xf numFmtId="0" fontId="2" fillId="17" borderId="57" xfId="0" applyFont="1" applyFill="1" applyBorder="1" applyAlignment="1">
      <alignment horizontal="center" vertical="center" wrapText="1"/>
    </xf>
    <xf numFmtId="0" fontId="2" fillId="17" borderId="86" xfId="0" applyFont="1" applyFill="1" applyBorder="1" applyAlignment="1">
      <alignment horizontal="center" vertical="center" wrapText="1"/>
    </xf>
    <xf numFmtId="0" fontId="0" fillId="17" borderId="72" xfId="0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" fillId="4" borderId="108" xfId="0" applyFont="1" applyFill="1" applyBorder="1" applyAlignment="1">
      <alignment vertical="center"/>
    </xf>
    <xf numFmtId="0" fontId="2" fillId="4" borderId="109" xfId="0" applyFont="1" applyFill="1" applyBorder="1" applyAlignment="1">
      <alignment vertical="center"/>
    </xf>
    <xf numFmtId="0" fontId="2" fillId="4" borderId="110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167" fontId="25" fillId="4" borderId="28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7" fontId="25" fillId="4" borderId="29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7" fontId="25" fillId="4" borderId="30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167" fontId="25" fillId="10" borderId="20" xfId="0" applyNumberFormat="1" applyFont="1" applyFill="1" applyBorder="1" applyAlignment="1">
      <alignment horizontal="center" vertical="center"/>
    </xf>
    <xf numFmtId="167" fontId="25" fillId="10" borderId="13" xfId="0" applyNumberFormat="1" applyFont="1" applyFill="1" applyBorder="1" applyAlignment="1">
      <alignment horizontal="center" vertical="center"/>
    </xf>
    <xf numFmtId="0" fontId="2" fillId="10" borderId="64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167" fontId="25" fillId="0" borderId="1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167" fontId="25" fillId="2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mimořádných událostí JPO II za roky 2007 a 2008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775"/>
          <c:w val="0.823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'Zásahy stanic HZS kV a JPO II'!$J$104:$J$113</c:f>
              <c:strCache/>
            </c:strRef>
          </c:cat>
          <c:val>
            <c:numRef>
              <c:f>'Zásahy stanic HZS kV a JPO II'!$N$104:$N$113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'Zásahy stanic HZS kV a JPO II'!$J$104:$J$113</c:f>
              <c:strCache/>
            </c:strRef>
          </c:cat>
          <c:val>
            <c:numRef>
              <c:f>'Zásahy stanic HZS kV a JPO II'!$K$104:$K$113</c:f>
              <c:numCache/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0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mimořádných událostí stanic HZS kraje Vysočina za roky 2007 a 2008</a:t>
            </a:r>
          </a:p>
        </c:rich>
      </c:tx>
      <c:layout>
        <c:manualLayout>
          <c:xMode val="factor"/>
          <c:yMode val="factor"/>
          <c:x val="0.004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675"/>
          <c:w val="0.895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'Zásahy stanic HZS kV a JPO II'!$C$103:$C$123</c:f>
              <c:strCache/>
            </c:strRef>
          </c:cat>
          <c:val>
            <c:numRef>
              <c:f>'Zásahy stanic HZS kV a JPO II'!$G$103:$G$123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'Zásahy stanic HZS kV a JPO II'!$C$103:$C$123</c:f>
              <c:strCache/>
            </c:strRef>
          </c:cat>
          <c:val>
            <c:numRef>
              <c:f>'Zásahy stanic HZS kV a JPO II'!$F$103:$F$123</c:f>
              <c:numCache/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6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55</xdr:row>
      <xdr:rowOff>0</xdr:rowOff>
    </xdr:from>
    <xdr:to>
      <xdr:col>50</xdr:col>
      <xdr:colOff>247650</xdr:colOff>
      <xdr:row>95</xdr:row>
      <xdr:rowOff>9525</xdr:rowOff>
    </xdr:to>
    <xdr:graphicFrame>
      <xdr:nvGraphicFramePr>
        <xdr:cNvPr id="1" name="Chart 10"/>
        <xdr:cNvGraphicFramePr/>
      </xdr:nvGraphicFramePr>
      <xdr:xfrm>
        <a:off x="10363200" y="10325100"/>
        <a:ext cx="82581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55</xdr:row>
      <xdr:rowOff>0</xdr:rowOff>
    </xdr:from>
    <xdr:to>
      <xdr:col>28</xdr:col>
      <xdr:colOff>85725</xdr:colOff>
      <xdr:row>95</xdr:row>
      <xdr:rowOff>0</xdr:rowOff>
    </xdr:to>
    <xdr:graphicFrame>
      <xdr:nvGraphicFramePr>
        <xdr:cNvPr id="2" name="Chart 9"/>
        <xdr:cNvGraphicFramePr/>
      </xdr:nvGraphicFramePr>
      <xdr:xfrm>
        <a:off x="57150" y="10325100"/>
        <a:ext cx="1008697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85"/>
  <sheetViews>
    <sheetView tabSelected="1" zoomScale="85" zoomScaleNormal="85" zoomScalePageLayoutView="0" workbookViewId="0" topLeftCell="A46">
      <selection activeCell="T19" sqref="T19"/>
    </sheetView>
  </sheetViews>
  <sheetFormatPr defaultColWidth="9.140625" defaultRowHeight="12.75"/>
  <cols>
    <col min="1" max="1" width="35.7109375" style="0" customWidth="1"/>
    <col min="2" max="2" width="9.421875" style="0" bestFit="1" customWidth="1"/>
    <col min="3" max="3" width="11.57421875" style="0" bestFit="1" customWidth="1"/>
    <col min="4" max="4" width="9.421875" style="0" customWidth="1"/>
    <col min="5" max="5" width="11.57421875" style="0" bestFit="1" customWidth="1"/>
    <col min="6" max="6" width="9.421875" style="0" bestFit="1" customWidth="1"/>
    <col min="7" max="7" width="10.00390625" style="0" customWidth="1"/>
    <col min="8" max="8" width="11.8515625" style="0" customWidth="1"/>
    <col min="9" max="9" width="11.57421875" style="0" bestFit="1" customWidth="1"/>
    <col min="10" max="10" width="9.421875" style="0" bestFit="1" customWidth="1"/>
    <col min="11" max="11" width="11.7109375" style="0" customWidth="1"/>
    <col min="12" max="12" width="9.421875" style="0" bestFit="1" customWidth="1"/>
    <col min="13" max="13" width="13.140625" style="0" customWidth="1"/>
    <col min="16" max="16" width="29.421875" style="0" customWidth="1"/>
  </cols>
  <sheetData>
    <row r="3" spans="1:48" ht="20.25">
      <c r="A3" s="248" t="s">
        <v>196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t="s">
        <v>183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spans="1:48" ht="13.5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O4" s="29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48" ht="27.75" customHeight="1" thickBot="1" thickTop="1">
      <c r="A5" s="249" t="s">
        <v>29</v>
      </c>
      <c r="B5" s="249" t="s">
        <v>30</v>
      </c>
      <c r="C5" s="250"/>
      <c r="D5" s="226" t="s">
        <v>31</v>
      </c>
      <c r="E5" s="226"/>
      <c r="F5" s="249" t="s">
        <v>32</v>
      </c>
      <c r="G5" s="250"/>
      <c r="H5" s="226" t="s">
        <v>33</v>
      </c>
      <c r="I5" s="226"/>
      <c r="J5" s="249" t="s">
        <v>34</v>
      </c>
      <c r="K5" s="250"/>
      <c r="L5" s="224" t="s">
        <v>35</v>
      </c>
      <c r="M5" s="225"/>
      <c r="N5" s="29"/>
      <c r="O5" s="205"/>
      <c r="P5" s="20" t="s">
        <v>29</v>
      </c>
      <c r="Q5" s="20" t="s">
        <v>30</v>
      </c>
      <c r="R5" s="20" t="s">
        <v>31</v>
      </c>
      <c r="S5" s="20" t="s">
        <v>32</v>
      </c>
      <c r="T5" s="20" t="s">
        <v>33</v>
      </c>
      <c r="U5" s="20" t="s">
        <v>34</v>
      </c>
      <c r="V5" s="20" t="s">
        <v>35</v>
      </c>
      <c r="W5" s="19"/>
      <c r="X5" s="206"/>
      <c r="Y5" s="206"/>
      <c r="Z5" s="206"/>
      <c r="AA5" s="206"/>
      <c r="AB5" s="206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48" ht="27.75" customHeight="1" thickBot="1" thickTop="1">
      <c r="A6" s="223"/>
      <c r="B6" s="146" t="s">
        <v>122</v>
      </c>
      <c r="C6" s="147" t="s">
        <v>126</v>
      </c>
      <c r="D6" s="146" t="s">
        <v>122</v>
      </c>
      <c r="E6" s="147" t="s">
        <v>126</v>
      </c>
      <c r="F6" s="146" t="s">
        <v>122</v>
      </c>
      <c r="G6" s="147" t="s">
        <v>126</v>
      </c>
      <c r="H6" s="146" t="s">
        <v>122</v>
      </c>
      <c r="I6" s="147" t="s">
        <v>126</v>
      </c>
      <c r="J6" s="146" t="s">
        <v>122</v>
      </c>
      <c r="K6" s="147" t="s">
        <v>126</v>
      </c>
      <c r="L6" s="146" t="s">
        <v>122</v>
      </c>
      <c r="M6" s="147" t="s">
        <v>126</v>
      </c>
      <c r="N6" s="199"/>
      <c r="O6" s="205"/>
      <c r="P6" s="19" t="s">
        <v>3</v>
      </c>
      <c r="Q6" s="21">
        <v>834</v>
      </c>
      <c r="R6" s="21">
        <v>134</v>
      </c>
      <c r="S6" s="21">
        <v>225</v>
      </c>
      <c r="T6" s="21">
        <v>131</v>
      </c>
      <c r="U6" s="21">
        <v>157</v>
      </c>
      <c r="V6" s="21">
        <v>187</v>
      </c>
      <c r="W6" s="19"/>
      <c r="X6" s="206"/>
      <c r="Y6" s="206"/>
      <c r="Z6" s="206"/>
      <c r="AA6" s="206"/>
      <c r="AB6" s="206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18" customHeight="1" thickBot="1" thickTop="1">
      <c r="A7" s="153" t="s">
        <v>3</v>
      </c>
      <c r="B7" s="136">
        <f>SUM(D7,F7,H7,J7,L7)</f>
        <v>780</v>
      </c>
      <c r="C7" s="137">
        <f>(B7/Q6-1)*100</f>
        <v>-6.474820143884896</v>
      </c>
      <c r="D7" s="138">
        <v>129</v>
      </c>
      <c r="E7" s="139">
        <f>D7/R6*100-100</f>
        <v>-3.731343283582092</v>
      </c>
      <c r="F7" s="140">
        <v>198</v>
      </c>
      <c r="G7" s="137">
        <f>F7/S6*100-100</f>
        <v>-12</v>
      </c>
      <c r="H7" s="138">
        <v>127</v>
      </c>
      <c r="I7" s="139">
        <f>H7/T6*100-100</f>
        <v>-3.053435114503827</v>
      </c>
      <c r="J7" s="140">
        <v>150</v>
      </c>
      <c r="K7" s="137">
        <f>J7/U6*100-100</f>
        <v>-4.458598726114644</v>
      </c>
      <c r="L7" s="138">
        <v>176</v>
      </c>
      <c r="M7" s="137">
        <f>L7/V6*100-100</f>
        <v>-5.882352941176478</v>
      </c>
      <c r="N7" s="199"/>
      <c r="O7" s="205"/>
      <c r="P7" s="19" t="s">
        <v>4</v>
      </c>
      <c r="Q7" s="21">
        <v>41</v>
      </c>
      <c r="R7" s="21">
        <v>5</v>
      </c>
      <c r="S7" s="21">
        <v>17</v>
      </c>
      <c r="T7" s="21">
        <v>5</v>
      </c>
      <c r="U7" s="21">
        <v>6</v>
      </c>
      <c r="V7" s="21">
        <v>8</v>
      </c>
      <c r="W7" s="19"/>
      <c r="X7" s="206"/>
      <c r="Y7" s="206"/>
      <c r="Z7" s="206"/>
      <c r="AA7" s="206"/>
      <c r="AB7" s="20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</row>
    <row r="8" spans="1:48" ht="18" customHeight="1" thickBot="1" thickTop="1">
      <c r="A8" s="153" t="s">
        <v>4</v>
      </c>
      <c r="B8" s="136">
        <f aca="true" t="shared" si="0" ref="B8:B40">SUM(D8,F8,H8,J8,L8)</f>
        <v>40</v>
      </c>
      <c r="C8" s="137">
        <f aca="true" t="shared" si="1" ref="C8:C40">(B8/Q7-1)*100</f>
        <v>-2.4390243902439046</v>
      </c>
      <c r="D8" s="138">
        <v>11</v>
      </c>
      <c r="E8" s="139">
        <f>D8/R7*100-100</f>
        <v>120.00000000000003</v>
      </c>
      <c r="F8" s="140">
        <v>10</v>
      </c>
      <c r="G8" s="137">
        <f aca="true" t="shared" si="2" ref="G8:G40">F8/S7*100-100</f>
        <v>-41.17647058823529</v>
      </c>
      <c r="H8" s="138">
        <v>8</v>
      </c>
      <c r="I8" s="139">
        <f aca="true" t="shared" si="3" ref="I8:I40">H8/T7*100-100</f>
        <v>60</v>
      </c>
      <c r="J8" s="140">
        <v>5</v>
      </c>
      <c r="K8" s="137">
        <f aca="true" t="shared" si="4" ref="K8:K40">J8/U7*100-100</f>
        <v>-16.666666666666657</v>
      </c>
      <c r="L8" s="138">
        <v>6</v>
      </c>
      <c r="M8" s="137">
        <f aca="true" t="shared" si="5" ref="M8:M40">L8/V7*100-100</f>
        <v>-25</v>
      </c>
      <c r="N8" s="199"/>
      <c r="O8" s="205"/>
      <c r="P8" s="19" t="s">
        <v>5</v>
      </c>
      <c r="Q8" s="21">
        <v>1599</v>
      </c>
      <c r="R8" s="21">
        <v>236</v>
      </c>
      <c r="S8" s="21">
        <v>383</v>
      </c>
      <c r="T8" s="21">
        <v>326</v>
      </c>
      <c r="U8" s="21">
        <v>294</v>
      </c>
      <c r="V8" s="21">
        <v>360</v>
      </c>
      <c r="W8" s="19"/>
      <c r="X8" s="206"/>
      <c r="Y8" s="206"/>
      <c r="Z8" s="206"/>
      <c r="AA8" s="206"/>
      <c r="AB8" s="20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</row>
    <row r="9" spans="1:48" ht="18" customHeight="1" thickTop="1">
      <c r="A9" s="196" t="s">
        <v>5</v>
      </c>
      <c r="B9" s="23">
        <f t="shared" si="0"/>
        <v>1370</v>
      </c>
      <c r="C9" s="26">
        <f t="shared" si="1"/>
        <v>-14.321450906816757</v>
      </c>
      <c r="D9" s="31">
        <v>241</v>
      </c>
      <c r="E9" s="26">
        <f>D9/R8*100-100</f>
        <v>2.118644067796609</v>
      </c>
      <c r="F9" s="34">
        <v>296</v>
      </c>
      <c r="G9" s="26">
        <f t="shared" si="2"/>
        <v>-22.71540469973891</v>
      </c>
      <c r="H9" s="31">
        <v>274</v>
      </c>
      <c r="I9" s="26">
        <f t="shared" si="3"/>
        <v>-15.950920245398777</v>
      </c>
      <c r="J9" s="34">
        <v>241</v>
      </c>
      <c r="K9" s="26">
        <f t="shared" si="4"/>
        <v>-18.027210884353735</v>
      </c>
      <c r="L9" s="31">
        <v>318</v>
      </c>
      <c r="M9" s="26">
        <f t="shared" si="5"/>
        <v>-11.666666666666671</v>
      </c>
      <c r="N9" s="199"/>
      <c r="O9" s="205"/>
      <c r="P9" s="19" t="s">
        <v>6</v>
      </c>
      <c r="Q9" s="21">
        <v>8</v>
      </c>
      <c r="R9" s="21">
        <v>0</v>
      </c>
      <c r="S9" s="21">
        <v>4</v>
      </c>
      <c r="T9" s="21">
        <v>0</v>
      </c>
      <c r="U9" s="21">
        <v>4</v>
      </c>
      <c r="V9" s="21">
        <v>0</v>
      </c>
      <c r="W9" s="19"/>
      <c r="X9" s="206"/>
      <c r="Y9" s="206"/>
      <c r="Z9" s="206"/>
      <c r="AA9" s="206"/>
      <c r="AB9" s="20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18" customHeight="1">
      <c r="A10" s="197" t="s">
        <v>6</v>
      </c>
      <c r="B10" s="24">
        <f t="shared" si="0"/>
        <v>16</v>
      </c>
      <c r="C10" s="27">
        <f t="shared" si="1"/>
        <v>100</v>
      </c>
      <c r="D10" s="32">
        <v>1</v>
      </c>
      <c r="E10" s="27">
        <v>100</v>
      </c>
      <c r="F10" s="35">
        <v>5</v>
      </c>
      <c r="G10" s="27">
        <f t="shared" si="2"/>
        <v>25</v>
      </c>
      <c r="H10" s="32">
        <v>3</v>
      </c>
      <c r="I10" s="27">
        <v>0</v>
      </c>
      <c r="J10" s="35">
        <v>4</v>
      </c>
      <c r="K10" s="27">
        <f t="shared" si="4"/>
        <v>0</v>
      </c>
      <c r="L10" s="32">
        <v>3</v>
      </c>
      <c r="M10" s="27">
        <v>100</v>
      </c>
      <c r="N10" s="199"/>
      <c r="O10" s="205"/>
      <c r="P10" s="19" t="s">
        <v>7</v>
      </c>
      <c r="Q10" s="21">
        <v>23</v>
      </c>
      <c r="R10" s="21">
        <v>8</v>
      </c>
      <c r="S10" s="21">
        <v>6</v>
      </c>
      <c r="T10" s="21">
        <v>2</v>
      </c>
      <c r="U10" s="21">
        <v>3</v>
      </c>
      <c r="V10" s="21">
        <v>4</v>
      </c>
      <c r="W10" s="19"/>
      <c r="X10" s="206"/>
      <c r="Y10" s="206"/>
      <c r="Z10" s="206"/>
      <c r="AA10" s="206"/>
      <c r="AB10" s="20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 customHeight="1">
      <c r="A11" s="197" t="s">
        <v>7</v>
      </c>
      <c r="B11" s="24">
        <f t="shared" si="0"/>
        <v>32</v>
      </c>
      <c r="C11" s="27">
        <f t="shared" si="1"/>
        <v>39.13043478260869</v>
      </c>
      <c r="D11" s="32">
        <v>13</v>
      </c>
      <c r="E11" s="27">
        <f>D11/R10*100-100</f>
        <v>62.5</v>
      </c>
      <c r="F11" s="35">
        <v>2</v>
      </c>
      <c r="G11" s="27">
        <f t="shared" si="2"/>
        <v>-66.66666666666667</v>
      </c>
      <c r="H11" s="32">
        <v>6</v>
      </c>
      <c r="I11" s="27">
        <f t="shared" si="3"/>
        <v>200</v>
      </c>
      <c r="J11" s="35">
        <v>6</v>
      </c>
      <c r="K11" s="27">
        <v>200</v>
      </c>
      <c r="L11" s="32">
        <v>5</v>
      </c>
      <c r="M11" s="27">
        <f t="shared" si="5"/>
        <v>25</v>
      </c>
      <c r="N11" s="199"/>
      <c r="O11" s="205"/>
      <c r="P11" s="19" t="s">
        <v>8</v>
      </c>
      <c r="Q11" s="21">
        <v>1</v>
      </c>
      <c r="R11" s="21">
        <v>1</v>
      </c>
      <c r="S11" s="21">
        <v>0</v>
      </c>
      <c r="T11" s="21">
        <v>0</v>
      </c>
      <c r="U11" s="21">
        <v>0</v>
      </c>
      <c r="V11" s="21">
        <v>0</v>
      </c>
      <c r="W11" s="19"/>
      <c r="X11" s="206"/>
      <c r="Y11" s="206"/>
      <c r="Z11" s="206"/>
      <c r="AA11" s="206"/>
      <c r="AB11" s="20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1:48" ht="18" customHeight="1">
      <c r="A12" s="197" t="s">
        <v>8</v>
      </c>
      <c r="B12" s="24">
        <f t="shared" si="0"/>
        <v>0</v>
      </c>
      <c r="C12" s="27">
        <f t="shared" si="1"/>
        <v>-100</v>
      </c>
      <c r="D12" s="32">
        <v>0</v>
      </c>
      <c r="E12" s="27">
        <f>D12/R11*100-100</f>
        <v>-100</v>
      </c>
      <c r="F12" s="35">
        <v>0</v>
      </c>
      <c r="G12" s="27">
        <v>0</v>
      </c>
      <c r="H12" s="32">
        <v>0</v>
      </c>
      <c r="I12" s="27">
        <v>0</v>
      </c>
      <c r="J12" s="35">
        <v>0</v>
      </c>
      <c r="K12" s="27">
        <v>0</v>
      </c>
      <c r="L12" s="32">
        <v>0</v>
      </c>
      <c r="M12" s="27">
        <v>0</v>
      </c>
      <c r="N12" s="199"/>
      <c r="O12" s="205"/>
      <c r="P12" s="19" t="s">
        <v>9</v>
      </c>
      <c r="Q12" s="21">
        <v>2</v>
      </c>
      <c r="R12" s="21">
        <v>0</v>
      </c>
      <c r="S12" s="21">
        <v>1</v>
      </c>
      <c r="T12" s="21">
        <v>0</v>
      </c>
      <c r="U12" s="21">
        <v>1</v>
      </c>
      <c r="V12" s="21">
        <v>0</v>
      </c>
      <c r="W12" s="19"/>
      <c r="X12" s="206"/>
      <c r="Y12" s="206"/>
      <c r="Z12" s="206"/>
      <c r="AA12" s="206"/>
      <c r="AB12" s="20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1:48" ht="18" customHeight="1" thickBot="1">
      <c r="A13" s="198" t="s">
        <v>9</v>
      </c>
      <c r="B13" s="25">
        <f t="shared" si="0"/>
        <v>4</v>
      </c>
      <c r="C13" s="28">
        <f t="shared" si="1"/>
        <v>100</v>
      </c>
      <c r="D13" s="33">
        <v>1</v>
      </c>
      <c r="E13" s="28">
        <v>100</v>
      </c>
      <c r="F13" s="36">
        <v>0</v>
      </c>
      <c r="G13" s="28">
        <f t="shared" si="2"/>
        <v>-100</v>
      </c>
      <c r="H13" s="33">
        <v>1</v>
      </c>
      <c r="I13" s="28">
        <v>0</v>
      </c>
      <c r="J13" s="36">
        <v>2</v>
      </c>
      <c r="K13" s="28">
        <f t="shared" si="4"/>
        <v>100</v>
      </c>
      <c r="L13" s="33">
        <v>0</v>
      </c>
      <c r="M13" s="28">
        <v>0</v>
      </c>
      <c r="N13" s="199"/>
      <c r="O13" s="205"/>
      <c r="P13" s="19" t="s">
        <v>10</v>
      </c>
      <c r="Q13" s="21">
        <v>1633</v>
      </c>
      <c r="R13" s="21">
        <v>245</v>
      </c>
      <c r="S13" s="21">
        <v>394</v>
      </c>
      <c r="T13" s="21">
        <v>328</v>
      </c>
      <c r="U13" s="21">
        <v>302</v>
      </c>
      <c r="V13" s="21">
        <v>364</v>
      </c>
      <c r="W13" s="19"/>
      <c r="X13" s="206"/>
      <c r="Y13" s="206"/>
      <c r="Z13" s="206"/>
      <c r="AA13" s="206"/>
      <c r="AB13" s="20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1:48" ht="18" customHeight="1" thickBot="1" thickTop="1">
      <c r="A14" s="153" t="s">
        <v>10</v>
      </c>
      <c r="B14" s="136">
        <f t="shared" si="0"/>
        <v>1422</v>
      </c>
      <c r="C14" s="137">
        <f>(B14/Q13-1)*100</f>
        <v>-12.921004286589099</v>
      </c>
      <c r="D14" s="138">
        <f>SUM(D9:D13)</f>
        <v>256</v>
      </c>
      <c r="E14" s="139">
        <f>D14/R13*100-100</f>
        <v>4.489795918367349</v>
      </c>
      <c r="F14" s="140">
        <f>SUM(F9:F13)</f>
        <v>303</v>
      </c>
      <c r="G14" s="137">
        <f>F14/S13*100-100</f>
        <v>-23.096446700507613</v>
      </c>
      <c r="H14" s="138">
        <f>SUM(H9:H13)</f>
        <v>284</v>
      </c>
      <c r="I14" s="139">
        <f>H14/T13*100-100</f>
        <v>-13.41463414634147</v>
      </c>
      <c r="J14" s="140">
        <f>SUM(J9:J13)</f>
        <v>253</v>
      </c>
      <c r="K14" s="137">
        <f>J14/U13*100-100</f>
        <v>-16.225165562913915</v>
      </c>
      <c r="L14" s="138">
        <f>SUM(L9:L13)</f>
        <v>326</v>
      </c>
      <c r="M14" s="137">
        <f>L14/V13*100-100</f>
        <v>-10.439560439560438</v>
      </c>
      <c r="N14" s="199"/>
      <c r="O14" s="205"/>
      <c r="P14" s="19" t="s">
        <v>11</v>
      </c>
      <c r="Q14" s="21">
        <v>1</v>
      </c>
      <c r="R14" s="21">
        <v>0</v>
      </c>
      <c r="S14" s="21">
        <v>0</v>
      </c>
      <c r="T14" s="21">
        <v>0</v>
      </c>
      <c r="U14" s="21">
        <v>0</v>
      </c>
      <c r="V14" s="21">
        <v>1</v>
      </c>
      <c r="W14" s="19"/>
      <c r="X14" s="206"/>
      <c r="Y14" s="206"/>
      <c r="Z14" s="206"/>
      <c r="AA14" s="206"/>
      <c r="AB14" s="206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1:48" ht="18" customHeight="1" thickTop="1">
      <c r="A15" s="196" t="s">
        <v>11</v>
      </c>
      <c r="B15" s="23">
        <f t="shared" si="0"/>
        <v>1</v>
      </c>
      <c r="C15" s="26">
        <v>100</v>
      </c>
      <c r="D15" s="31">
        <v>0</v>
      </c>
      <c r="E15" s="26">
        <v>0</v>
      </c>
      <c r="F15" s="34">
        <v>0</v>
      </c>
      <c r="G15" s="26">
        <v>0</v>
      </c>
      <c r="H15" s="31">
        <v>0</v>
      </c>
      <c r="I15" s="26">
        <v>0</v>
      </c>
      <c r="J15" s="34">
        <v>0</v>
      </c>
      <c r="K15" s="26">
        <v>0</v>
      </c>
      <c r="L15" s="31">
        <v>1</v>
      </c>
      <c r="M15" s="26">
        <v>100</v>
      </c>
      <c r="N15" s="199"/>
      <c r="O15" s="205"/>
      <c r="P15" s="19" t="s">
        <v>12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9"/>
      <c r="X15" s="206"/>
      <c r="Y15" s="206"/>
      <c r="Z15" s="206"/>
      <c r="AA15" s="206"/>
      <c r="AB15" s="206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1:48" ht="18" customHeight="1">
      <c r="A16" s="197" t="s">
        <v>12</v>
      </c>
      <c r="B16" s="24">
        <f t="shared" si="0"/>
        <v>1</v>
      </c>
      <c r="C16" s="27">
        <v>100</v>
      </c>
      <c r="D16" s="32">
        <v>0</v>
      </c>
      <c r="E16" s="27">
        <v>0</v>
      </c>
      <c r="F16" s="35">
        <v>0</v>
      </c>
      <c r="G16" s="27">
        <v>0</v>
      </c>
      <c r="H16" s="32">
        <v>0</v>
      </c>
      <c r="I16" s="27">
        <v>0</v>
      </c>
      <c r="J16" s="35">
        <v>0</v>
      </c>
      <c r="K16" s="27">
        <v>0</v>
      </c>
      <c r="L16" s="32">
        <v>1</v>
      </c>
      <c r="M16" s="27">
        <v>100</v>
      </c>
      <c r="N16" s="199"/>
      <c r="O16" s="205"/>
      <c r="P16" s="19" t="s">
        <v>13</v>
      </c>
      <c r="Q16" s="21">
        <v>353</v>
      </c>
      <c r="R16" s="21">
        <v>83</v>
      </c>
      <c r="S16" s="21">
        <v>67</v>
      </c>
      <c r="T16" s="21">
        <v>70</v>
      </c>
      <c r="U16" s="21">
        <v>74</v>
      </c>
      <c r="V16" s="21">
        <v>59</v>
      </c>
      <c r="W16" s="19"/>
      <c r="X16" s="206"/>
      <c r="Y16" s="206"/>
      <c r="Z16" s="206"/>
      <c r="AA16" s="206"/>
      <c r="AB16" s="20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:48" ht="18" customHeight="1">
      <c r="A17" s="197" t="s">
        <v>13</v>
      </c>
      <c r="B17" s="24">
        <f t="shared" si="0"/>
        <v>1</v>
      </c>
      <c r="C17" s="27">
        <f t="shared" si="1"/>
        <v>-99.71671388101983</v>
      </c>
      <c r="D17" s="32">
        <v>0</v>
      </c>
      <c r="E17" s="27">
        <f>D17/R16*100-100</f>
        <v>-100</v>
      </c>
      <c r="F17" s="35">
        <v>1</v>
      </c>
      <c r="G17" s="27">
        <f t="shared" si="2"/>
        <v>-98.50746268656717</v>
      </c>
      <c r="H17" s="32">
        <v>0</v>
      </c>
      <c r="I17" s="27">
        <f t="shared" si="3"/>
        <v>-100</v>
      </c>
      <c r="J17" s="35">
        <v>0</v>
      </c>
      <c r="K17" s="27">
        <f t="shared" si="4"/>
        <v>-100</v>
      </c>
      <c r="L17" s="32">
        <v>0</v>
      </c>
      <c r="M17" s="27">
        <f t="shared" si="5"/>
        <v>-100</v>
      </c>
      <c r="N17" s="199"/>
      <c r="O17" s="205"/>
      <c r="P17" s="19" t="s">
        <v>14</v>
      </c>
      <c r="Q17" s="21">
        <v>0</v>
      </c>
      <c r="R17" s="47"/>
      <c r="S17" s="47"/>
      <c r="T17" s="47"/>
      <c r="U17" s="47"/>
      <c r="V17" s="21">
        <v>0</v>
      </c>
      <c r="W17" s="19"/>
      <c r="X17" s="206"/>
      <c r="Y17" s="206"/>
      <c r="Z17" s="206"/>
      <c r="AA17" s="206"/>
      <c r="AB17" s="20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:48" ht="18" customHeight="1">
      <c r="A18" s="197" t="s">
        <v>14</v>
      </c>
      <c r="B18" s="24">
        <f t="shared" si="0"/>
        <v>0</v>
      </c>
      <c r="C18" s="27">
        <v>100</v>
      </c>
      <c r="D18" s="32">
        <v>0</v>
      </c>
      <c r="E18" s="27">
        <v>0</v>
      </c>
      <c r="F18" s="35">
        <v>0</v>
      </c>
      <c r="G18" s="337">
        <v>0</v>
      </c>
      <c r="H18" s="32">
        <v>0</v>
      </c>
      <c r="I18" s="27">
        <v>0</v>
      </c>
      <c r="J18" s="35">
        <v>0</v>
      </c>
      <c r="K18" s="337">
        <v>0</v>
      </c>
      <c r="L18" s="32">
        <v>0</v>
      </c>
      <c r="M18" s="27">
        <v>0</v>
      </c>
      <c r="N18" s="199"/>
      <c r="O18" s="205"/>
      <c r="P18" s="19" t="s">
        <v>15</v>
      </c>
      <c r="Q18" s="21">
        <v>1</v>
      </c>
      <c r="R18" s="21">
        <v>0</v>
      </c>
      <c r="S18" s="21">
        <v>0</v>
      </c>
      <c r="T18" s="21">
        <v>0</v>
      </c>
      <c r="U18" s="21">
        <v>0</v>
      </c>
      <c r="V18" s="21">
        <v>1</v>
      </c>
      <c r="W18" s="19"/>
      <c r="X18" s="206"/>
      <c r="Y18" s="206"/>
      <c r="Z18" s="206"/>
      <c r="AA18" s="206"/>
      <c r="AB18" s="20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ht="18" customHeight="1" thickBot="1">
      <c r="A19" s="198" t="s">
        <v>15</v>
      </c>
      <c r="B19" s="25">
        <f t="shared" si="0"/>
        <v>0</v>
      </c>
      <c r="C19" s="28">
        <f t="shared" si="1"/>
        <v>-100</v>
      </c>
      <c r="D19" s="33">
        <v>0</v>
      </c>
      <c r="E19" s="28">
        <v>0</v>
      </c>
      <c r="F19" s="36">
        <v>0</v>
      </c>
      <c r="G19" s="28">
        <v>0</v>
      </c>
      <c r="H19" s="33">
        <v>0</v>
      </c>
      <c r="I19" s="28">
        <v>0</v>
      </c>
      <c r="J19" s="36">
        <v>0</v>
      </c>
      <c r="K19" s="28">
        <v>0</v>
      </c>
      <c r="L19" s="33">
        <v>0</v>
      </c>
      <c r="M19" s="28">
        <f t="shared" si="5"/>
        <v>-100</v>
      </c>
      <c r="N19" s="199"/>
      <c r="O19" s="205"/>
      <c r="P19" s="19" t="s">
        <v>16</v>
      </c>
      <c r="Q19" s="21">
        <v>355</v>
      </c>
      <c r="R19" s="21">
        <v>83</v>
      </c>
      <c r="S19" s="21">
        <v>67</v>
      </c>
      <c r="T19" s="21">
        <v>70</v>
      </c>
      <c r="U19" s="21">
        <v>74</v>
      </c>
      <c r="V19" s="21">
        <v>61</v>
      </c>
      <c r="W19" s="19"/>
      <c r="X19" s="206"/>
      <c r="Y19" s="206"/>
      <c r="Z19" s="206"/>
      <c r="AA19" s="206"/>
      <c r="AB19" s="20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ht="18" customHeight="1" thickBot="1" thickTop="1">
      <c r="A20" s="153" t="s">
        <v>16</v>
      </c>
      <c r="B20" s="136">
        <f t="shared" si="0"/>
        <v>3</v>
      </c>
      <c r="C20" s="137">
        <f t="shared" si="1"/>
        <v>-99.15492957746478</v>
      </c>
      <c r="D20" s="138">
        <f>SUM(D15:D19)</f>
        <v>0</v>
      </c>
      <c r="E20" s="139">
        <f>D20/R19*100-100</f>
        <v>-100</v>
      </c>
      <c r="F20" s="140">
        <f>SUM(F15:F19)</f>
        <v>1</v>
      </c>
      <c r="G20" s="137">
        <f t="shared" si="2"/>
        <v>-98.50746268656717</v>
      </c>
      <c r="H20" s="138">
        <f>SUM(H15:H19)</f>
        <v>0</v>
      </c>
      <c r="I20" s="139">
        <f t="shared" si="3"/>
        <v>-100</v>
      </c>
      <c r="J20" s="140">
        <f>SUM(J15:J19)</f>
        <v>0</v>
      </c>
      <c r="K20" s="137">
        <f t="shared" si="4"/>
        <v>-100</v>
      </c>
      <c r="L20" s="138">
        <f>SUM(L15:L19)</f>
        <v>2</v>
      </c>
      <c r="M20" s="137">
        <f t="shared" si="5"/>
        <v>-96.72131147540983</v>
      </c>
      <c r="N20" s="199"/>
      <c r="O20" s="205"/>
      <c r="P20" s="19" t="s">
        <v>17</v>
      </c>
      <c r="Q20" s="21">
        <v>9</v>
      </c>
      <c r="R20" s="21">
        <v>3</v>
      </c>
      <c r="S20" s="21">
        <v>3</v>
      </c>
      <c r="T20" s="21">
        <v>2</v>
      </c>
      <c r="U20" s="21">
        <v>0</v>
      </c>
      <c r="V20" s="21">
        <v>1</v>
      </c>
      <c r="W20" s="19"/>
      <c r="X20" s="206"/>
      <c r="Y20" s="206"/>
      <c r="Z20" s="206"/>
      <c r="AA20" s="206"/>
      <c r="AB20" s="20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:48" ht="18" customHeight="1" thickTop="1">
      <c r="A21" s="196" t="s">
        <v>17</v>
      </c>
      <c r="B21" s="23">
        <f t="shared" si="0"/>
        <v>14</v>
      </c>
      <c r="C21" s="26">
        <f t="shared" si="1"/>
        <v>55.55555555555556</v>
      </c>
      <c r="D21" s="31">
        <v>2</v>
      </c>
      <c r="E21" s="26">
        <f>D21/R20*100-100</f>
        <v>-33.33333333333334</v>
      </c>
      <c r="F21" s="34">
        <v>2</v>
      </c>
      <c r="G21" s="26">
        <f t="shared" si="2"/>
        <v>-33.33333333333334</v>
      </c>
      <c r="H21" s="31">
        <v>2</v>
      </c>
      <c r="I21" s="27">
        <f t="shared" si="3"/>
        <v>0</v>
      </c>
      <c r="J21" s="34">
        <v>4</v>
      </c>
      <c r="K21" s="26">
        <v>200</v>
      </c>
      <c r="L21" s="31">
        <v>4</v>
      </c>
      <c r="M21" s="338">
        <f t="shared" si="5"/>
        <v>300</v>
      </c>
      <c r="N21" s="199"/>
      <c r="O21" s="205"/>
      <c r="P21" s="19" t="s">
        <v>18</v>
      </c>
      <c r="Q21" s="21">
        <v>26</v>
      </c>
      <c r="R21" s="21">
        <v>6</v>
      </c>
      <c r="S21" s="21">
        <v>5</v>
      </c>
      <c r="T21" s="21">
        <v>5</v>
      </c>
      <c r="U21" s="21">
        <v>6</v>
      </c>
      <c r="V21" s="21">
        <v>4</v>
      </c>
      <c r="W21" s="19"/>
      <c r="X21" s="206"/>
      <c r="Y21" s="206"/>
      <c r="Z21" s="206"/>
      <c r="AA21" s="206"/>
      <c r="AB21" s="20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ht="18" customHeight="1">
      <c r="A22" s="197" t="s">
        <v>18</v>
      </c>
      <c r="B22" s="24">
        <f t="shared" si="0"/>
        <v>16</v>
      </c>
      <c r="C22" s="27">
        <f t="shared" si="1"/>
        <v>-38.46153846153846</v>
      </c>
      <c r="D22" s="32">
        <v>0</v>
      </c>
      <c r="E22" s="27">
        <f>(D22/R21-1)*100</f>
        <v>-100</v>
      </c>
      <c r="F22" s="35">
        <v>5</v>
      </c>
      <c r="G22" s="27">
        <f t="shared" si="2"/>
        <v>0</v>
      </c>
      <c r="H22" s="32">
        <v>3</v>
      </c>
      <c r="I22" s="27">
        <f t="shared" si="3"/>
        <v>-40</v>
      </c>
      <c r="J22" s="35">
        <v>4</v>
      </c>
      <c r="K22" s="27">
        <f t="shared" si="4"/>
        <v>-33.33333333333334</v>
      </c>
      <c r="L22" s="32">
        <v>4</v>
      </c>
      <c r="M22" s="27">
        <f t="shared" si="5"/>
        <v>0</v>
      </c>
      <c r="N22" s="199"/>
      <c r="O22" s="205"/>
      <c r="P22" s="19" t="s">
        <v>19</v>
      </c>
      <c r="Q22" s="21">
        <v>249</v>
      </c>
      <c r="R22" s="21">
        <v>40</v>
      </c>
      <c r="S22" s="21">
        <v>63</v>
      </c>
      <c r="T22" s="21">
        <v>33</v>
      </c>
      <c r="U22" s="21">
        <v>58</v>
      </c>
      <c r="V22" s="21">
        <v>55</v>
      </c>
      <c r="W22" s="19"/>
      <c r="X22" s="206"/>
      <c r="Y22" s="206"/>
      <c r="Z22" s="206"/>
      <c r="AA22" s="206"/>
      <c r="AB22" s="20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:48" ht="18" customHeight="1">
      <c r="A23" s="197" t="s">
        <v>19</v>
      </c>
      <c r="B23" s="24">
        <f t="shared" si="0"/>
        <v>289</v>
      </c>
      <c r="C23" s="27">
        <f t="shared" si="1"/>
        <v>16.06425702811245</v>
      </c>
      <c r="D23" s="32">
        <v>46</v>
      </c>
      <c r="E23" s="27">
        <f>D23/R22*100-100</f>
        <v>14.999999999999986</v>
      </c>
      <c r="F23" s="35">
        <v>77</v>
      </c>
      <c r="G23" s="27">
        <f t="shared" si="2"/>
        <v>22.22222222222223</v>
      </c>
      <c r="H23" s="32">
        <v>35</v>
      </c>
      <c r="I23" s="27">
        <f t="shared" si="3"/>
        <v>6.060606060606062</v>
      </c>
      <c r="J23" s="35">
        <v>71</v>
      </c>
      <c r="K23" s="27">
        <f t="shared" si="4"/>
        <v>22.41379310344827</v>
      </c>
      <c r="L23" s="32">
        <v>60</v>
      </c>
      <c r="M23" s="27">
        <f t="shared" si="5"/>
        <v>9.09090909090908</v>
      </c>
      <c r="N23" s="199"/>
      <c r="O23" s="205"/>
      <c r="P23" s="19" t="s">
        <v>20</v>
      </c>
      <c r="Q23" s="21">
        <v>2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19"/>
      <c r="X23" s="206"/>
      <c r="Y23" s="206"/>
      <c r="Z23" s="206"/>
      <c r="AA23" s="206"/>
      <c r="AB23" s="20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</row>
    <row r="24" spans="1:48" ht="18" customHeight="1">
      <c r="A24" s="197" t="s">
        <v>20</v>
      </c>
      <c r="B24" s="24">
        <f t="shared" si="0"/>
        <v>1</v>
      </c>
      <c r="C24" s="27">
        <f t="shared" si="1"/>
        <v>-50</v>
      </c>
      <c r="D24" s="32">
        <v>0</v>
      </c>
      <c r="E24" s="27">
        <f>D24/R23*100-100</f>
        <v>-100</v>
      </c>
      <c r="F24" s="35">
        <v>0</v>
      </c>
      <c r="G24" s="27">
        <f t="shared" si="2"/>
        <v>-100</v>
      </c>
      <c r="H24" s="32">
        <v>1</v>
      </c>
      <c r="I24" s="27">
        <v>100</v>
      </c>
      <c r="J24" s="35">
        <v>0</v>
      </c>
      <c r="K24" s="27">
        <v>0</v>
      </c>
      <c r="L24" s="32">
        <v>0</v>
      </c>
      <c r="M24" s="27">
        <v>0</v>
      </c>
      <c r="N24" s="199"/>
      <c r="O24" s="205"/>
      <c r="P24" s="19" t="s">
        <v>21</v>
      </c>
      <c r="Q24" s="21">
        <v>8</v>
      </c>
      <c r="R24" s="21">
        <v>3</v>
      </c>
      <c r="S24" s="21">
        <v>4</v>
      </c>
      <c r="T24" s="21">
        <v>0</v>
      </c>
      <c r="U24" s="21">
        <v>1</v>
      </c>
      <c r="V24" s="21">
        <v>0</v>
      </c>
      <c r="W24" s="19"/>
      <c r="X24" s="206"/>
      <c r="Y24" s="206"/>
      <c r="Z24" s="206"/>
      <c r="AA24" s="206"/>
      <c r="AB24" s="20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1:48" ht="18" customHeight="1" thickBot="1">
      <c r="A25" s="198" t="s">
        <v>21</v>
      </c>
      <c r="B25" s="25">
        <f t="shared" si="0"/>
        <v>3</v>
      </c>
      <c r="C25" s="28">
        <f t="shared" si="1"/>
        <v>-62.5</v>
      </c>
      <c r="D25" s="33">
        <v>2</v>
      </c>
      <c r="E25" s="27">
        <f>D25/R24*100-100</f>
        <v>-33.33333333333334</v>
      </c>
      <c r="F25" s="36">
        <v>0</v>
      </c>
      <c r="G25" s="28">
        <f t="shared" si="2"/>
        <v>-100</v>
      </c>
      <c r="H25" s="33">
        <v>0</v>
      </c>
      <c r="I25" s="27">
        <v>0</v>
      </c>
      <c r="J25" s="36">
        <v>0</v>
      </c>
      <c r="K25" s="28">
        <f t="shared" si="4"/>
        <v>-100</v>
      </c>
      <c r="L25" s="33">
        <v>1</v>
      </c>
      <c r="M25" s="28">
        <v>100</v>
      </c>
      <c r="N25" s="199"/>
      <c r="O25" s="205"/>
      <c r="P25" s="19" t="s">
        <v>22</v>
      </c>
      <c r="Q25" s="21">
        <v>294</v>
      </c>
      <c r="R25" s="21">
        <v>53</v>
      </c>
      <c r="S25" s="21">
        <v>76</v>
      </c>
      <c r="T25" s="21">
        <v>40</v>
      </c>
      <c r="U25" s="21">
        <v>65</v>
      </c>
      <c r="V25" s="21">
        <v>60</v>
      </c>
      <c r="W25" s="19"/>
      <c r="X25" s="206"/>
      <c r="Y25" s="206"/>
      <c r="Z25" s="206"/>
      <c r="AA25" s="206"/>
      <c r="AB25" s="20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1:48" ht="18" customHeight="1" thickBot="1" thickTop="1">
      <c r="A26" s="153" t="s">
        <v>22</v>
      </c>
      <c r="B26" s="136">
        <f t="shared" si="0"/>
        <v>323</v>
      </c>
      <c r="C26" s="137">
        <f t="shared" si="1"/>
        <v>9.863945578231291</v>
      </c>
      <c r="D26" s="138">
        <f>SUM(D21:D25)</f>
        <v>50</v>
      </c>
      <c r="E26" s="139">
        <f>D26/R25*100-100</f>
        <v>-5.660377358490564</v>
      </c>
      <c r="F26" s="140">
        <f>SUM(F21:F25)</f>
        <v>84</v>
      </c>
      <c r="G26" s="137">
        <f t="shared" si="2"/>
        <v>10.5263157894737</v>
      </c>
      <c r="H26" s="138">
        <f>SUM(H21:H25)</f>
        <v>41</v>
      </c>
      <c r="I26" s="139">
        <f t="shared" si="3"/>
        <v>2.499999999999986</v>
      </c>
      <c r="J26" s="140">
        <f>SUM(J21:J25)</f>
        <v>79</v>
      </c>
      <c r="K26" s="137">
        <f t="shared" si="4"/>
        <v>21.538461538461533</v>
      </c>
      <c r="L26" s="138">
        <f>SUM(L21:L25)</f>
        <v>69</v>
      </c>
      <c r="M26" s="137">
        <f t="shared" si="5"/>
        <v>14.999999999999986</v>
      </c>
      <c r="N26" s="199"/>
      <c r="O26" s="205"/>
      <c r="P26" s="19" t="s">
        <v>23</v>
      </c>
      <c r="Q26" s="21">
        <v>2269</v>
      </c>
      <c r="R26" s="21">
        <v>565</v>
      </c>
      <c r="S26" s="21">
        <v>454</v>
      </c>
      <c r="T26" s="21">
        <v>348</v>
      </c>
      <c r="U26" s="21">
        <v>449</v>
      </c>
      <c r="V26" s="21">
        <v>453</v>
      </c>
      <c r="W26" s="19"/>
      <c r="X26" s="206"/>
      <c r="Y26" s="206"/>
      <c r="Z26" s="206"/>
      <c r="AA26" s="206"/>
      <c r="AB26" s="20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:48" ht="18" customHeight="1" thickTop="1">
      <c r="A27" s="196" t="s">
        <v>23</v>
      </c>
      <c r="B27" s="23">
        <f t="shared" si="0"/>
        <v>2460</v>
      </c>
      <c r="C27" s="26">
        <f t="shared" si="1"/>
        <v>8.41780520052886</v>
      </c>
      <c r="D27" s="31">
        <v>559</v>
      </c>
      <c r="E27" s="26">
        <f>D27/R26*100-100</f>
        <v>-1.0619469026548671</v>
      </c>
      <c r="F27" s="34">
        <v>438</v>
      </c>
      <c r="G27" s="26">
        <f t="shared" si="2"/>
        <v>-3.524229074889874</v>
      </c>
      <c r="H27" s="31">
        <v>437</v>
      </c>
      <c r="I27" s="26">
        <f t="shared" si="3"/>
        <v>25.57471264367817</v>
      </c>
      <c r="J27" s="34">
        <v>499</v>
      </c>
      <c r="K27" s="26">
        <f t="shared" si="4"/>
        <v>11.1358574610245</v>
      </c>
      <c r="L27" s="31">
        <v>527</v>
      </c>
      <c r="M27" s="26">
        <f t="shared" si="5"/>
        <v>16.335540838852097</v>
      </c>
      <c r="N27" s="199"/>
      <c r="O27" s="205"/>
      <c r="P27" s="19" t="s">
        <v>37</v>
      </c>
      <c r="Q27" s="21">
        <v>127</v>
      </c>
      <c r="R27" s="21">
        <v>10</v>
      </c>
      <c r="S27" s="21">
        <v>50</v>
      </c>
      <c r="T27" s="21">
        <v>11</v>
      </c>
      <c r="U27" s="21">
        <v>21</v>
      </c>
      <c r="V27" s="21">
        <v>35</v>
      </c>
      <c r="W27" s="19"/>
      <c r="X27" s="206"/>
      <c r="Y27" s="206"/>
      <c r="Z27" s="206"/>
      <c r="AA27" s="206"/>
      <c r="AB27" s="20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ht="18" customHeight="1">
      <c r="A28" s="197" t="s">
        <v>37</v>
      </c>
      <c r="B28" s="24">
        <f t="shared" si="0"/>
        <v>101</v>
      </c>
      <c r="C28" s="27">
        <f t="shared" si="1"/>
        <v>-20.472440944881885</v>
      </c>
      <c r="D28" s="32">
        <v>10</v>
      </c>
      <c r="E28" s="27">
        <f>D28/R27*100-100</f>
        <v>0</v>
      </c>
      <c r="F28" s="35">
        <v>31</v>
      </c>
      <c r="G28" s="27">
        <f t="shared" si="2"/>
        <v>-38</v>
      </c>
      <c r="H28" s="32">
        <v>15</v>
      </c>
      <c r="I28" s="27">
        <f t="shared" si="3"/>
        <v>36.363636363636346</v>
      </c>
      <c r="J28" s="35">
        <v>22</v>
      </c>
      <c r="K28" s="27">
        <f t="shared" si="4"/>
        <v>4.761904761904773</v>
      </c>
      <c r="L28" s="32">
        <v>23</v>
      </c>
      <c r="M28" s="27">
        <f t="shared" si="5"/>
        <v>-34.28571428571429</v>
      </c>
      <c r="N28" s="199"/>
      <c r="O28" s="205"/>
      <c r="P28" s="19" t="s">
        <v>24</v>
      </c>
      <c r="Q28" s="21">
        <v>249</v>
      </c>
      <c r="R28" s="21">
        <v>14</v>
      </c>
      <c r="S28" s="21">
        <v>35</v>
      </c>
      <c r="T28" s="21">
        <v>70</v>
      </c>
      <c r="U28" s="21">
        <v>16</v>
      </c>
      <c r="V28" s="21">
        <v>114</v>
      </c>
      <c r="W28" s="19"/>
      <c r="X28" s="206"/>
      <c r="Y28" s="206"/>
      <c r="Z28" s="206"/>
      <c r="AA28" s="206"/>
      <c r="AB28" s="20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:48" ht="18" customHeight="1" thickBot="1">
      <c r="A29" s="198" t="s">
        <v>24</v>
      </c>
      <c r="B29" s="25">
        <f t="shared" si="0"/>
        <v>196</v>
      </c>
      <c r="C29" s="28">
        <f t="shared" si="1"/>
        <v>-21.285140562248994</v>
      </c>
      <c r="D29" s="33">
        <v>22</v>
      </c>
      <c r="E29" s="28">
        <f>D29/R28*100-100</f>
        <v>57.14285714285714</v>
      </c>
      <c r="F29" s="36">
        <v>36</v>
      </c>
      <c r="G29" s="28">
        <f t="shared" si="2"/>
        <v>2.857142857142847</v>
      </c>
      <c r="H29" s="33">
        <v>78</v>
      </c>
      <c r="I29" s="28">
        <f t="shared" si="3"/>
        <v>11.42857142857143</v>
      </c>
      <c r="J29" s="36">
        <v>15</v>
      </c>
      <c r="K29" s="28">
        <f t="shared" si="4"/>
        <v>-6.25</v>
      </c>
      <c r="L29" s="33">
        <v>45</v>
      </c>
      <c r="M29" s="28">
        <f t="shared" si="5"/>
        <v>-60.526315789473685</v>
      </c>
      <c r="N29" s="199"/>
      <c r="O29" s="205"/>
      <c r="P29" s="19" t="s">
        <v>25</v>
      </c>
      <c r="Q29" s="21">
        <v>2645</v>
      </c>
      <c r="R29" s="21">
        <v>589</v>
      </c>
      <c r="S29" s="21">
        <v>539</v>
      </c>
      <c r="T29" s="21">
        <v>429</v>
      </c>
      <c r="U29" s="21">
        <v>486</v>
      </c>
      <c r="V29" s="21">
        <v>602</v>
      </c>
      <c r="W29" s="19"/>
      <c r="X29" s="206"/>
      <c r="Y29" s="206"/>
      <c r="Z29" s="206"/>
      <c r="AA29" s="206"/>
      <c r="AB29" s="20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ht="18" customHeight="1" thickBot="1" thickTop="1">
      <c r="A30" s="153" t="s">
        <v>25</v>
      </c>
      <c r="B30" s="136">
        <f t="shared" si="0"/>
        <v>2757</v>
      </c>
      <c r="C30" s="137">
        <f t="shared" si="1"/>
        <v>4.234404536862013</v>
      </c>
      <c r="D30" s="138">
        <f>SUM(D27:D29)</f>
        <v>591</v>
      </c>
      <c r="E30" s="139">
        <f>D30/R29*100-100</f>
        <v>0.33955857385399213</v>
      </c>
      <c r="F30" s="140">
        <f>SUM(F27:F29)</f>
        <v>505</v>
      </c>
      <c r="G30" s="137">
        <f t="shared" si="2"/>
        <v>-6.307977736549162</v>
      </c>
      <c r="H30" s="138">
        <f>SUM(H27:H29)</f>
        <v>530</v>
      </c>
      <c r="I30" s="139">
        <f t="shared" si="3"/>
        <v>23.543123543123528</v>
      </c>
      <c r="J30" s="140">
        <f>SUM(J27:J29)</f>
        <v>536</v>
      </c>
      <c r="K30" s="137">
        <f t="shared" si="4"/>
        <v>10.28806584362141</v>
      </c>
      <c r="L30" s="138">
        <f>SUM(L27:L29)</f>
        <v>595</v>
      </c>
      <c r="M30" s="137">
        <f t="shared" si="5"/>
        <v>-1.1627906976744242</v>
      </c>
      <c r="N30" s="199"/>
      <c r="O30" s="205"/>
      <c r="P30" s="19" t="s">
        <v>26</v>
      </c>
      <c r="Q30" s="21">
        <v>3</v>
      </c>
      <c r="R30" s="21">
        <v>0</v>
      </c>
      <c r="S30" s="21">
        <v>0</v>
      </c>
      <c r="T30" s="21">
        <v>2</v>
      </c>
      <c r="U30" s="21">
        <v>0</v>
      </c>
      <c r="V30" s="21">
        <v>1</v>
      </c>
      <c r="W30" s="19"/>
      <c r="X30" s="206"/>
      <c r="Y30" s="206"/>
      <c r="Z30" s="206"/>
      <c r="AA30" s="206"/>
      <c r="AB30" s="20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ht="18" customHeight="1" thickBot="1" thickTop="1">
      <c r="A31" s="153" t="s">
        <v>26</v>
      </c>
      <c r="B31" s="136">
        <f t="shared" si="0"/>
        <v>1</v>
      </c>
      <c r="C31" s="137">
        <f t="shared" si="1"/>
        <v>-66.66666666666667</v>
      </c>
      <c r="D31" s="138">
        <v>0</v>
      </c>
      <c r="E31" s="139">
        <v>0</v>
      </c>
      <c r="F31" s="140">
        <v>1</v>
      </c>
      <c r="G31" s="137">
        <v>100</v>
      </c>
      <c r="H31" s="138">
        <v>0</v>
      </c>
      <c r="I31" s="139">
        <f t="shared" si="3"/>
        <v>-100</v>
      </c>
      <c r="J31" s="140">
        <v>0</v>
      </c>
      <c r="K31" s="137">
        <v>0</v>
      </c>
      <c r="L31" s="138">
        <v>0</v>
      </c>
      <c r="M31" s="137">
        <f t="shared" si="5"/>
        <v>-100</v>
      </c>
      <c r="N31" s="199"/>
      <c r="O31" s="205"/>
      <c r="P31" s="19" t="s">
        <v>27</v>
      </c>
      <c r="Q31" s="21">
        <v>7</v>
      </c>
      <c r="R31" s="21">
        <v>0</v>
      </c>
      <c r="S31" s="21">
        <v>2</v>
      </c>
      <c r="T31" s="21">
        <v>0</v>
      </c>
      <c r="U31" s="21">
        <v>2</v>
      </c>
      <c r="V31" s="21">
        <v>3</v>
      </c>
      <c r="W31" s="19"/>
      <c r="X31" s="206"/>
      <c r="Y31" s="206"/>
      <c r="Z31" s="206"/>
      <c r="AA31" s="206"/>
      <c r="AB31" s="20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ht="18" customHeight="1" thickBot="1" thickTop="1">
      <c r="A32" s="153" t="s">
        <v>27</v>
      </c>
      <c r="B32" s="136">
        <f t="shared" si="0"/>
        <v>2</v>
      </c>
      <c r="C32" s="137">
        <f t="shared" si="1"/>
        <v>-71.42857142857143</v>
      </c>
      <c r="D32" s="138">
        <v>0</v>
      </c>
      <c r="E32" s="139">
        <v>0</v>
      </c>
      <c r="F32" s="140">
        <v>2</v>
      </c>
      <c r="G32" s="137">
        <f t="shared" si="2"/>
        <v>0</v>
      </c>
      <c r="H32" s="138">
        <v>0</v>
      </c>
      <c r="I32" s="139">
        <v>0</v>
      </c>
      <c r="J32" s="140">
        <v>0</v>
      </c>
      <c r="K32" s="137">
        <f t="shared" si="4"/>
        <v>-100</v>
      </c>
      <c r="L32" s="138">
        <v>0</v>
      </c>
      <c r="M32" s="137">
        <f t="shared" si="5"/>
        <v>-100</v>
      </c>
      <c r="N32" s="199"/>
      <c r="O32" s="205"/>
      <c r="P32" s="19" t="s">
        <v>28</v>
      </c>
      <c r="Q32" s="21">
        <v>715</v>
      </c>
      <c r="R32" s="21">
        <v>50</v>
      </c>
      <c r="S32" s="21">
        <v>107</v>
      </c>
      <c r="T32" s="21">
        <v>66</v>
      </c>
      <c r="U32" s="21">
        <v>404</v>
      </c>
      <c r="V32" s="21">
        <v>88</v>
      </c>
      <c r="W32" s="19"/>
      <c r="X32" s="206"/>
      <c r="Y32" s="206"/>
      <c r="Z32" s="206"/>
      <c r="AA32" s="206"/>
      <c r="AB32" s="20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ht="18" customHeight="1" thickBot="1" thickTop="1">
      <c r="A33" s="154" t="s">
        <v>28</v>
      </c>
      <c r="B33" s="136">
        <f t="shared" si="0"/>
        <v>773</v>
      </c>
      <c r="C33" s="137">
        <f t="shared" si="1"/>
        <v>8.11188811188812</v>
      </c>
      <c r="D33" s="138">
        <v>49</v>
      </c>
      <c r="E33" s="139">
        <f>D33/R32*100-100</f>
        <v>-2</v>
      </c>
      <c r="F33" s="140">
        <v>112</v>
      </c>
      <c r="G33" s="137">
        <f t="shared" si="2"/>
        <v>4.6728971962616725</v>
      </c>
      <c r="H33" s="138">
        <v>80</v>
      </c>
      <c r="I33" s="139">
        <f t="shared" si="3"/>
        <v>21.212121212121218</v>
      </c>
      <c r="J33" s="140">
        <v>452</v>
      </c>
      <c r="K33" s="137">
        <f t="shared" si="4"/>
        <v>11.881188118811892</v>
      </c>
      <c r="L33" s="138">
        <v>80</v>
      </c>
      <c r="M33" s="137">
        <f t="shared" si="5"/>
        <v>-9.090909090909093</v>
      </c>
      <c r="N33" s="199"/>
      <c r="O33" s="205"/>
      <c r="P33" s="19" t="s">
        <v>36</v>
      </c>
      <c r="Q33" s="21">
        <v>6527</v>
      </c>
      <c r="R33" s="21">
        <v>1159</v>
      </c>
      <c r="S33" s="21">
        <v>1427</v>
      </c>
      <c r="T33" s="21">
        <v>1071</v>
      </c>
      <c r="U33" s="21">
        <v>1496</v>
      </c>
      <c r="V33" s="21">
        <v>1374</v>
      </c>
      <c r="W33" s="19"/>
      <c r="X33" s="206"/>
      <c r="Y33" s="206"/>
      <c r="Z33" s="206"/>
      <c r="AA33" s="206"/>
      <c r="AB33" s="20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ht="18" customHeight="1" thickBot="1" thickTop="1">
      <c r="A34" s="155" t="s">
        <v>36</v>
      </c>
      <c r="B34" s="148">
        <f t="shared" si="0"/>
        <v>6101</v>
      </c>
      <c r="C34" s="149">
        <f t="shared" si="1"/>
        <v>-6.526735100352388</v>
      </c>
      <c r="D34" s="150">
        <f>SUM(D7:D8,D14,D20,D26,D30:D33)</f>
        <v>1086</v>
      </c>
      <c r="E34" s="151">
        <f>D34/R33*100-100</f>
        <v>-6.298533218291638</v>
      </c>
      <c r="F34" s="152">
        <f>SUM(F7:F8,F14,F20,F26,F30:F33)</f>
        <v>1216</v>
      </c>
      <c r="G34" s="149">
        <f t="shared" si="2"/>
        <v>-14.786264891380512</v>
      </c>
      <c r="H34" s="150">
        <f>SUM(H7:H8,H14,H20,H26,H30:H33)</f>
        <v>1070</v>
      </c>
      <c r="I34" s="151">
        <f t="shared" si="3"/>
        <v>-0.09337068160597539</v>
      </c>
      <c r="J34" s="152">
        <f>SUM(J7:J8,J14,J20,J26,J30:J33)</f>
        <v>1475</v>
      </c>
      <c r="K34" s="149">
        <f t="shared" si="4"/>
        <v>-1.4037433155080237</v>
      </c>
      <c r="L34" s="150">
        <f>SUM(L7:L8,L14,L20,L26,L30:L33)</f>
        <v>1254</v>
      </c>
      <c r="M34" s="149">
        <f t="shared" si="5"/>
        <v>-8.733624454148469</v>
      </c>
      <c r="N34" s="199"/>
      <c r="O34" s="205"/>
      <c r="P34" s="19"/>
      <c r="Q34" s="21"/>
      <c r="R34" s="21"/>
      <c r="S34" s="21"/>
      <c r="T34" s="21"/>
      <c r="U34" s="21"/>
      <c r="V34" s="21"/>
      <c r="W34" s="19"/>
      <c r="X34" s="206"/>
      <c r="Y34" s="206"/>
      <c r="Z34" s="206"/>
      <c r="AA34" s="206"/>
      <c r="AB34" s="20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48" ht="14.25" thickBot="1" thickTop="1">
      <c r="A35" s="22"/>
      <c r="B35" s="37"/>
      <c r="C35" s="38"/>
      <c r="D35" s="39"/>
      <c r="E35" s="38"/>
      <c r="F35" s="39"/>
      <c r="G35" s="38"/>
      <c r="H35" s="39"/>
      <c r="I35" s="38"/>
      <c r="J35" s="39"/>
      <c r="K35" s="38"/>
      <c r="L35" s="39"/>
      <c r="M35" s="38"/>
      <c r="N35" s="199"/>
      <c r="O35" s="205"/>
      <c r="P35" s="19" t="s">
        <v>38</v>
      </c>
      <c r="Q35" s="21">
        <v>116</v>
      </c>
      <c r="R35" s="21">
        <v>18</v>
      </c>
      <c r="S35" s="21">
        <v>22</v>
      </c>
      <c r="T35" s="21">
        <v>23</v>
      </c>
      <c r="U35" s="21">
        <v>27</v>
      </c>
      <c r="V35" s="21">
        <v>26</v>
      </c>
      <c r="W35" s="19"/>
      <c r="X35" s="206"/>
      <c r="Y35" s="206"/>
      <c r="Z35" s="206"/>
      <c r="AA35" s="206"/>
      <c r="AB35" s="20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:48" ht="18" customHeight="1" thickBot="1" thickTop="1">
      <c r="A36" s="156" t="s">
        <v>38</v>
      </c>
      <c r="B36" s="141">
        <f t="shared" si="0"/>
        <v>122</v>
      </c>
      <c r="C36" s="142">
        <f t="shared" si="1"/>
        <v>5.1724137931034475</v>
      </c>
      <c r="D36" s="143">
        <v>25</v>
      </c>
      <c r="E36" s="144">
        <f>D36/R35*100-100</f>
        <v>38.888888888888886</v>
      </c>
      <c r="F36" s="145">
        <v>26</v>
      </c>
      <c r="G36" s="142">
        <f t="shared" si="2"/>
        <v>18.181818181818187</v>
      </c>
      <c r="H36" s="143">
        <v>19</v>
      </c>
      <c r="I36" s="144">
        <f t="shared" si="3"/>
        <v>-17.391304347826093</v>
      </c>
      <c r="J36" s="145">
        <v>24</v>
      </c>
      <c r="K36" s="142">
        <f t="shared" si="4"/>
        <v>-11.111111111111114</v>
      </c>
      <c r="L36" s="143">
        <v>28</v>
      </c>
      <c r="M36" s="142">
        <f t="shared" si="5"/>
        <v>7.692307692307693</v>
      </c>
      <c r="O36" s="205"/>
      <c r="P36" s="19" t="s">
        <v>0</v>
      </c>
      <c r="Q36" s="21">
        <v>1489</v>
      </c>
      <c r="R36" s="21">
        <v>200</v>
      </c>
      <c r="S36" s="21">
        <v>355</v>
      </c>
      <c r="T36" s="21">
        <v>309</v>
      </c>
      <c r="U36" s="21">
        <v>208</v>
      </c>
      <c r="V36" s="21">
        <v>417</v>
      </c>
      <c r="W36" s="19"/>
      <c r="X36" s="206"/>
      <c r="Y36" s="206"/>
      <c r="Z36" s="206"/>
      <c r="AA36" s="206"/>
      <c r="AB36" s="20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48" ht="18" customHeight="1" thickBot="1" thickTop="1">
      <c r="A37" s="156" t="s">
        <v>0</v>
      </c>
      <c r="B37" s="141">
        <f t="shared" si="0"/>
        <v>1576</v>
      </c>
      <c r="C37" s="142">
        <f t="shared" si="1"/>
        <v>5.8428475486904</v>
      </c>
      <c r="D37" s="143">
        <v>261</v>
      </c>
      <c r="E37" s="144">
        <f>D37/R36*100-100</f>
        <v>30.5</v>
      </c>
      <c r="F37" s="145">
        <v>331</v>
      </c>
      <c r="G37" s="142">
        <f t="shared" si="2"/>
        <v>-6.760563380281695</v>
      </c>
      <c r="H37" s="143">
        <v>311</v>
      </c>
      <c r="I37" s="144">
        <f t="shared" si="3"/>
        <v>0.6472491909385099</v>
      </c>
      <c r="J37" s="145">
        <v>263</v>
      </c>
      <c r="K37" s="142">
        <f t="shared" si="4"/>
        <v>26.442307692307693</v>
      </c>
      <c r="L37" s="143">
        <v>410</v>
      </c>
      <c r="M37" s="142">
        <f t="shared" si="5"/>
        <v>-1.678657074340535</v>
      </c>
      <c r="O37" s="205"/>
      <c r="P37" s="19" t="s">
        <v>1</v>
      </c>
      <c r="Q37" s="21">
        <v>22</v>
      </c>
      <c r="R37" s="21">
        <v>3</v>
      </c>
      <c r="S37" s="21">
        <v>2</v>
      </c>
      <c r="T37" s="21">
        <v>3</v>
      </c>
      <c r="U37" s="21">
        <v>10</v>
      </c>
      <c r="V37" s="21">
        <v>4</v>
      </c>
      <c r="W37" s="19"/>
      <c r="X37" s="206"/>
      <c r="Y37" s="206"/>
      <c r="Z37" s="206"/>
      <c r="AA37" s="206"/>
      <c r="AB37" s="20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:48" ht="18" customHeight="1" thickBot="1" thickTop="1">
      <c r="A38" s="156" t="s">
        <v>1</v>
      </c>
      <c r="B38" s="141">
        <f t="shared" si="0"/>
        <v>24</v>
      </c>
      <c r="C38" s="142">
        <f t="shared" si="1"/>
        <v>9.090909090909083</v>
      </c>
      <c r="D38" s="143">
        <v>2</v>
      </c>
      <c r="E38" s="144">
        <f>D38/R37*100-100</f>
        <v>-33.33333333333334</v>
      </c>
      <c r="F38" s="145">
        <v>5</v>
      </c>
      <c r="G38" s="142">
        <f t="shared" si="2"/>
        <v>150</v>
      </c>
      <c r="H38" s="143">
        <v>4</v>
      </c>
      <c r="I38" s="144">
        <f t="shared" si="3"/>
        <v>33.333333333333314</v>
      </c>
      <c r="J38" s="145">
        <v>6</v>
      </c>
      <c r="K38" s="142">
        <f t="shared" si="4"/>
        <v>-40</v>
      </c>
      <c r="L38" s="143">
        <v>7</v>
      </c>
      <c r="M38" s="142">
        <f t="shared" si="5"/>
        <v>75</v>
      </c>
      <c r="O38" s="205"/>
      <c r="P38" s="19" t="s">
        <v>2</v>
      </c>
      <c r="Q38" s="21">
        <v>746</v>
      </c>
      <c r="R38" s="21">
        <v>97</v>
      </c>
      <c r="S38" s="21">
        <v>99</v>
      </c>
      <c r="T38" s="21">
        <v>173</v>
      </c>
      <c r="U38" s="21">
        <v>94</v>
      </c>
      <c r="V38" s="21">
        <v>283</v>
      </c>
      <c r="W38" s="19"/>
      <c r="X38" s="206"/>
      <c r="Y38" s="206"/>
      <c r="Z38" s="206"/>
      <c r="AA38" s="206"/>
      <c r="AB38" s="206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ht="18" customHeight="1" thickBot="1" thickTop="1">
      <c r="A39" s="156" t="s">
        <v>2</v>
      </c>
      <c r="B39" s="141">
        <f t="shared" si="0"/>
        <v>717</v>
      </c>
      <c r="C39" s="142">
        <f t="shared" si="1"/>
        <v>-3.887399463806973</v>
      </c>
      <c r="D39" s="143">
        <v>87</v>
      </c>
      <c r="E39" s="144">
        <f>D39/R38*100-100</f>
        <v>-10.309278350515456</v>
      </c>
      <c r="F39" s="145">
        <v>103</v>
      </c>
      <c r="G39" s="142">
        <f t="shared" si="2"/>
        <v>4.0404040404040416</v>
      </c>
      <c r="H39" s="143">
        <v>220</v>
      </c>
      <c r="I39" s="144">
        <f t="shared" si="3"/>
        <v>27.16763005780348</v>
      </c>
      <c r="J39" s="145">
        <v>80</v>
      </c>
      <c r="K39" s="142">
        <f t="shared" si="4"/>
        <v>-14.893617021276597</v>
      </c>
      <c r="L39" s="143">
        <v>227</v>
      </c>
      <c r="M39" s="142">
        <f t="shared" si="5"/>
        <v>-19.78798586572438</v>
      </c>
      <c r="O39" s="205"/>
      <c r="P39" s="19" t="s">
        <v>52</v>
      </c>
      <c r="Q39" s="21">
        <v>47</v>
      </c>
      <c r="R39" s="19">
        <v>2</v>
      </c>
      <c r="S39" s="19">
        <v>21</v>
      </c>
      <c r="T39" s="19">
        <v>4</v>
      </c>
      <c r="U39" s="19">
        <v>5</v>
      </c>
      <c r="V39" s="19">
        <v>15</v>
      </c>
      <c r="W39" s="19"/>
      <c r="X39" s="206"/>
      <c r="Y39" s="206"/>
      <c r="Z39" s="206"/>
      <c r="AA39" s="206"/>
      <c r="AB39" s="20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:28" ht="18" customHeight="1" thickBot="1" thickTop="1">
      <c r="A40" s="156" t="s">
        <v>52</v>
      </c>
      <c r="B40" s="141">
        <f t="shared" si="0"/>
        <v>151</v>
      </c>
      <c r="C40" s="142">
        <f t="shared" si="1"/>
        <v>221.27659574468086</v>
      </c>
      <c r="D40" s="143">
        <v>5</v>
      </c>
      <c r="E40" s="144">
        <f>D40/R39*100-100</f>
        <v>150</v>
      </c>
      <c r="F40" s="145">
        <v>5</v>
      </c>
      <c r="G40" s="142">
        <f t="shared" si="2"/>
        <v>-76.19047619047619</v>
      </c>
      <c r="H40" s="143">
        <v>28</v>
      </c>
      <c r="I40" s="144">
        <f t="shared" si="3"/>
        <v>600</v>
      </c>
      <c r="J40" s="145">
        <v>59</v>
      </c>
      <c r="K40" s="142">
        <f t="shared" si="4"/>
        <v>1080</v>
      </c>
      <c r="L40" s="143">
        <v>54</v>
      </c>
      <c r="M40" s="142">
        <f t="shared" si="5"/>
        <v>260</v>
      </c>
      <c r="O40" s="206"/>
      <c r="P40" s="47"/>
      <c r="Q40" s="47"/>
      <c r="R40" s="47"/>
      <c r="S40" s="47"/>
      <c r="T40" s="47"/>
      <c r="U40" s="47"/>
      <c r="V40" s="47"/>
      <c r="W40" s="47"/>
      <c r="X40" s="206"/>
      <c r="Y40" s="206"/>
      <c r="Z40" s="206"/>
      <c r="AA40" s="206"/>
      <c r="AB40" s="206"/>
    </row>
    <row r="41" spans="1:28" ht="13.5" thickTop="1">
      <c r="A41" s="2" t="s">
        <v>50</v>
      </c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</row>
    <row r="42" spans="1:25" ht="13.5" customHeight="1">
      <c r="A42" s="2"/>
      <c r="O42" s="30"/>
      <c r="P42" s="29"/>
      <c r="Q42" s="29"/>
      <c r="R42" s="29"/>
      <c r="S42" s="29"/>
      <c r="T42" s="29"/>
      <c r="U42" s="29"/>
      <c r="V42" s="29"/>
      <c r="W42" s="29"/>
      <c r="X42" s="29"/>
      <c r="Y42" s="30"/>
    </row>
    <row r="43" spans="1:25" ht="13.5" customHeight="1">
      <c r="A43" s="2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3.5" customHeight="1">
      <c r="A44" s="2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3.5" customHeight="1">
      <c r="A45" s="2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2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13" ht="12.75">
      <c r="A47" s="2"/>
      <c r="M47" t="s">
        <v>184</v>
      </c>
    </row>
    <row r="48" spans="1:16" ht="18">
      <c r="A48" s="236" t="s">
        <v>197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40"/>
      <c r="M48" s="40"/>
      <c r="N48" s="40"/>
      <c r="O48" s="40"/>
      <c r="P48" s="40"/>
    </row>
    <row r="49" spans="1:16" ht="12.7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41"/>
      <c r="M49" s="41"/>
      <c r="N49" s="41"/>
      <c r="O49" s="41"/>
      <c r="P49" s="41"/>
    </row>
    <row r="50" ht="13.5" thickBot="1"/>
    <row r="51" spans="1:11" ht="33" thickBot="1" thickTop="1">
      <c r="A51" s="242" t="s">
        <v>120</v>
      </c>
      <c r="B51" s="243"/>
      <c r="C51" s="243"/>
      <c r="D51" s="243"/>
      <c r="E51" s="3" t="s">
        <v>108</v>
      </c>
      <c r="F51" s="4" t="s">
        <v>3</v>
      </c>
      <c r="G51" s="4" t="s">
        <v>112</v>
      </c>
      <c r="H51" s="4" t="s">
        <v>113</v>
      </c>
      <c r="I51" s="14" t="s">
        <v>109</v>
      </c>
      <c r="J51" s="3" t="s">
        <v>114</v>
      </c>
      <c r="K51" s="5" t="s">
        <v>115</v>
      </c>
    </row>
    <row r="52" spans="1:11" ht="19.5" customHeight="1" thickTop="1">
      <c r="A52" s="233" t="s">
        <v>106</v>
      </c>
      <c r="B52" s="234"/>
      <c r="C52" s="246" t="s">
        <v>107</v>
      </c>
      <c r="D52" s="247"/>
      <c r="E52" s="6">
        <v>1</v>
      </c>
      <c r="F52" s="7">
        <v>0</v>
      </c>
      <c r="G52" s="7">
        <v>0</v>
      </c>
      <c r="H52" s="7">
        <v>0</v>
      </c>
      <c r="I52" s="15">
        <v>0</v>
      </c>
      <c r="J52" s="43">
        <f aca="true" t="shared" si="6" ref="J52:J79">SUM(E52:I52)</f>
        <v>1</v>
      </c>
      <c r="K52" s="231">
        <f>SUM(J52:J53)</f>
        <v>1</v>
      </c>
    </row>
    <row r="53" spans="1:11" ht="19.5" customHeight="1">
      <c r="A53" s="229" t="s">
        <v>110</v>
      </c>
      <c r="B53" s="230"/>
      <c r="C53" s="240" t="s">
        <v>111</v>
      </c>
      <c r="D53" s="241"/>
      <c r="E53" s="8">
        <v>0</v>
      </c>
      <c r="F53" s="9">
        <v>0</v>
      </c>
      <c r="G53" s="9">
        <v>0</v>
      </c>
      <c r="H53" s="9">
        <v>0</v>
      </c>
      <c r="I53" s="16">
        <v>0</v>
      </c>
      <c r="J53" s="44">
        <f t="shared" si="6"/>
        <v>0</v>
      </c>
      <c r="K53" s="232"/>
    </row>
    <row r="54" spans="1:11" ht="19.5" customHeight="1">
      <c r="A54" s="227" t="s">
        <v>54</v>
      </c>
      <c r="B54" s="228"/>
      <c r="C54" s="244" t="s">
        <v>55</v>
      </c>
      <c r="D54" s="245"/>
      <c r="E54" s="10">
        <v>7</v>
      </c>
      <c r="F54" s="11">
        <v>3</v>
      </c>
      <c r="G54" s="11">
        <v>1</v>
      </c>
      <c r="H54" s="11">
        <v>0</v>
      </c>
      <c r="I54" s="17">
        <v>0</v>
      </c>
      <c r="J54" s="45">
        <f t="shared" si="6"/>
        <v>11</v>
      </c>
      <c r="K54" s="235">
        <f>SUM(J54:J55)</f>
        <v>16</v>
      </c>
    </row>
    <row r="55" spans="1:11" ht="19.5" customHeight="1">
      <c r="A55" s="227" t="s">
        <v>104</v>
      </c>
      <c r="B55" s="228"/>
      <c r="C55" s="238" t="s">
        <v>105</v>
      </c>
      <c r="D55" s="239"/>
      <c r="E55" s="10">
        <v>2</v>
      </c>
      <c r="F55" s="11">
        <v>2</v>
      </c>
      <c r="G55" s="11">
        <v>0</v>
      </c>
      <c r="H55" s="11">
        <v>1</v>
      </c>
      <c r="I55" s="17">
        <v>0</v>
      </c>
      <c r="J55" s="45">
        <f t="shared" si="6"/>
        <v>5</v>
      </c>
      <c r="K55" s="235"/>
    </row>
    <row r="56" spans="1:11" ht="19.5" customHeight="1">
      <c r="A56" s="229" t="s">
        <v>56</v>
      </c>
      <c r="B56" s="230"/>
      <c r="C56" s="240" t="s">
        <v>57</v>
      </c>
      <c r="D56" s="241"/>
      <c r="E56" s="8">
        <v>12</v>
      </c>
      <c r="F56" s="9">
        <v>1</v>
      </c>
      <c r="G56" s="9">
        <v>3</v>
      </c>
      <c r="H56" s="9">
        <v>0</v>
      </c>
      <c r="I56" s="16">
        <v>0</v>
      </c>
      <c r="J56" s="44">
        <f t="shared" si="6"/>
        <v>16</v>
      </c>
      <c r="K56" s="232">
        <f>SUM(J56:J57)</f>
        <v>26</v>
      </c>
    </row>
    <row r="57" spans="1:11" ht="19.5" customHeight="1">
      <c r="A57" s="229" t="s">
        <v>102</v>
      </c>
      <c r="B57" s="230"/>
      <c r="C57" s="240" t="s">
        <v>103</v>
      </c>
      <c r="D57" s="241"/>
      <c r="E57" s="8">
        <v>6</v>
      </c>
      <c r="F57" s="9">
        <v>0</v>
      </c>
      <c r="G57" s="9">
        <v>1</v>
      </c>
      <c r="H57" s="9">
        <v>3</v>
      </c>
      <c r="I57" s="16">
        <v>0</v>
      </c>
      <c r="J57" s="44">
        <f t="shared" si="6"/>
        <v>10</v>
      </c>
      <c r="K57" s="232"/>
    </row>
    <row r="58" spans="1:11" ht="19.5" customHeight="1">
      <c r="A58" s="227" t="s">
        <v>58</v>
      </c>
      <c r="B58" s="228"/>
      <c r="C58" s="244" t="s">
        <v>59</v>
      </c>
      <c r="D58" s="245"/>
      <c r="E58" s="10">
        <v>8</v>
      </c>
      <c r="F58" s="11">
        <v>2</v>
      </c>
      <c r="G58" s="11">
        <v>3</v>
      </c>
      <c r="H58" s="11">
        <v>0</v>
      </c>
      <c r="I58" s="17">
        <v>0</v>
      </c>
      <c r="J58" s="45">
        <f t="shared" si="6"/>
        <v>13</v>
      </c>
      <c r="K58" s="235">
        <f>SUM(J58:J59)</f>
        <v>28</v>
      </c>
    </row>
    <row r="59" spans="1:11" ht="19.5" customHeight="1">
      <c r="A59" s="190" t="s">
        <v>100</v>
      </c>
      <c r="B59" s="200"/>
      <c r="C59" s="244" t="s">
        <v>101</v>
      </c>
      <c r="D59" s="245"/>
      <c r="E59" s="10">
        <v>13</v>
      </c>
      <c r="F59" s="11">
        <v>1</v>
      </c>
      <c r="G59" s="11">
        <v>1</v>
      </c>
      <c r="H59" s="11">
        <v>0</v>
      </c>
      <c r="I59" s="17">
        <v>0</v>
      </c>
      <c r="J59" s="45">
        <f t="shared" si="6"/>
        <v>15</v>
      </c>
      <c r="K59" s="235"/>
    </row>
    <row r="60" spans="1:11" ht="19.5" customHeight="1">
      <c r="A60" s="253" t="s">
        <v>60</v>
      </c>
      <c r="B60" s="254"/>
      <c r="C60" s="240" t="s">
        <v>61</v>
      </c>
      <c r="D60" s="241"/>
      <c r="E60" s="8">
        <v>12</v>
      </c>
      <c r="F60" s="9">
        <v>2</v>
      </c>
      <c r="G60" s="9">
        <v>1</v>
      </c>
      <c r="H60" s="9">
        <v>2</v>
      </c>
      <c r="I60" s="16">
        <v>1</v>
      </c>
      <c r="J60" s="44">
        <f t="shared" si="6"/>
        <v>18</v>
      </c>
      <c r="K60" s="232">
        <f>SUM(J60:J61)</f>
        <v>35</v>
      </c>
    </row>
    <row r="61" spans="1:11" ht="19.5" customHeight="1">
      <c r="A61" s="201" t="s">
        <v>98</v>
      </c>
      <c r="B61" s="202"/>
      <c r="C61" s="240" t="s">
        <v>99</v>
      </c>
      <c r="D61" s="241"/>
      <c r="E61" s="8">
        <v>13</v>
      </c>
      <c r="F61" s="9">
        <v>0</v>
      </c>
      <c r="G61" s="9">
        <v>1</v>
      </c>
      <c r="H61" s="9">
        <v>2</v>
      </c>
      <c r="I61" s="16">
        <v>1</v>
      </c>
      <c r="J61" s="44">
        <f t="shared" si="6"/>
        <v>17</v>
      </c>
      <c r="K61" s="232"/>
    </row>
    <row r="62" spans="1:11" ht="19.5" customHeight="1">
      <c r="A62" s="251" t="s">
        <v>62</v>
      </c>
      <c r="B62" s="252"/>
      <c r="C62" s="244" t="s">
        <v>63</v>
      </c>
      <c r="D62" s="245"/>
      <c r="E62" s="10">
        <v>13</v>
      </c>
      <c r="F62" s="11">
        <v>1</v>
      </c>
      <c r="G62" s="11">
        <v>3</v>
      </c>
      <c r="H62" s="11">
        <v>3</v>
      </c>
      <c r="I62" s="17">
        <v>3</v>
      </c>
      <c r="J62" s="45">
        <f t="shared" si="6"/>
        <v>23</v>
      </c>
      <c r="K62" s="235">
        <f>SUM(J62:J63)</f>
        <v>33</v>
      </c>
    </row>
    <row r="63" spans="1:11" ht="19.5" customHeight="1">
      <c r="A63" s="190" t="s">
        <v>96</v>
      </c>
      <c r="B63" s="200"/>
      <c r="C63" s="244" t="s">
        <v>97</v>
      </c>
      <c r="D63" s="245"/>
      <c r="E63" s="10">
        <v>9</v>
      </c>
      <c r="F63" s="11">
        <v>0</v>
      </c>
      <c r="G63" s="11">
        <v>0</v>
      </c>
      <c r="H63" s="11">
        <v>0</v>
      </c>
      <c r="I63" s="17">
        <v>1</v>
      </c>
      <c r="J63" s="45">
        <f t="shared" si="6"/>
        <v>10</v>
      </c>
      <c r="K63" s="235"/>
    </row>
    <row r="64" spans="1:11" ht="19.5" customHeight="1">
      <c r="A64" s="253" t="s">
        <v>64</v>
      </c>
      <c r="B64" s="254"/>
      <c r="C64" s="240" t="s">
        <v>65</v>
      </c>
      <c r="D64" s="241"/>
      <c r="E64" s="8">
        <v>5</v>
      </c>
      <c r="F64" s="9">
        <v>1</v>
      </c>
      <c r="G64" s="9">
        <v>2</v>
      </c>
      <c r="H64" s="9">
        <v>1</v>
      </c>
      <c r="I64" s="16">
        <v>1</v>
      </c>
      <c r="J64" s="44">
        <f t="shared" si="6"/>
        <v>10</v>
      </c>
      <c r="K64" s="232">
        <f>SUM(J64:J65)</f>
        <v>21</v>
      </c>
    </row>
    <row r="65" spans="1:11" ht="19.5" customHeight="1">
      <c r="A65" s="201" t="s">
        <v>94</v>
      </c>
      <c r="B65" s="202"/>
      <c r="C65" s="240" t="s">
        <v>95</v>
      </c>
      <c r="D65" s="241"/>
      <c r="E65" s="8">
        <v>8</v>
      </c>
      <c r="F65" s="9">
        <v>1</v>
      </c>
      <c r="G65" s="9">
        <v>1</v>
      </c>
      <c r="H65" s="9">
        <v>1</v>
      </c>
      <c r="I65" s="16">
        <v>0</v>
      </c>
      <c r="J65" s="44">
        <f t="shared" si="6"/>
        <v>11</v>
      </c>
      <c r="K65" s="232"/>
    </row>
    <row r="66" spans="1:11" ht="19.5" customHeight="1">
      <c r="A66" s="251" t="s">
        <v>66</v>
      </c>
      <c r="B66" s="252"/>
      <c r="C66" s="244" t="s">
        <v>67</v>
      </c>
      <c r="D66" s="245"/>
      <c r="E66" s="10">
        <v>22</v>
      </c>
      <c r="F66" s="11">
        <v>1</v>
      </c>
      <c r="G66" s="11">
        <v>2</v>
      </c>
      <c r="H66" s="11">
        <v>2</v>
      </c>
      <c r="I66" s="17">
        <v>2</v>
      </c>
      <c r="J66" s="45">
        <f t="shared" si="6"/>
        <v>29</v>
      </c>
      <c r="K66" s="235">
        <f>SUM(J66:J67)</f>
        <v>49</v>
      </c>
    </row>
    <row r="67" spans="1:11" ht="19.5" customHeight="1">
      <c r="A67" s="190" t="s">
        <v>92</v>
      </c>
      <c r="B67" s="200"/>
      <c r="C67" s="244" t="s">
        <v>93</v>
      </c>
      <c r="D67" s="245"/>
      <c r="E67" s="10">
        <v>15</v>
      </c>
      <c r="F67" s="11">
        <v>2</v>
      </c>
      <c r="G67" s="11">
        <v>0</v>
      </c>
      <c r="H67" s="11">
        <v>3</v>
      </c>
      <c r="I67" s="17">
        <v>0</v>
      </c>
      <c r="J67" s="45">
        <f t="shared" si="6"/>
        <v>20</v>
      </c>
      <c r="K67" s="235"/>
    </row>
    <row r="68" spans="1:11" ht="19.5" customHeight="1">
      <c r="A68" s="253" t="s">
        <v>68</v>
      </c>
      <c r="B68" s="254"/>
      <c r="C68" s="240" t="s">
        <v>69</v>
      </c>
      <c r="D68" s="241"/>
      <c r="E68" s="8">
        <v>7</v>
      </c>
      <c r="F68" s="9">
        <v>2</v>
      </c>
      <c r="G68" s="9">
        <v>0</v>
      </c>
      <c r="H68" s="9">
        <v>0</v>
      </c>
      <c r="I68" s="16">
        <v>1</v>
      </c>
      <c r="J68" s="44">
        <f t="shared" si="6"/>
        <v>10</v>
      </c>
      <c r="K68" s="232">
        <f>SUM(J68:J69)</f>
        <v>27</v>
      </c>
    </row>
    <row r="69" spans="1:11" ht="19.5" customHeight="1">
      <c r="A69" s="201" t="s">
        <v>90</v>
      </c>
      <c r="B69" s="202"/>
      <c r="C69" s="240" t="s">
        <v>91</v>
      </c>
      <c r="D69" s="241"/>
      <c r="E69" s="8">
        <v>14</v>
      </c>
      <c r="F69" s="9">
        <v>1</v>
      </c>
      <c r="G69" s="9">
        <v>1</v>
      </c>
      <c r="H69" s="9">
        <v>0</v>
      </c>
      <c r="I69" s="16">
        <v>1</v>
      </c>
      <c r="J69" s="44">
        <f t="shared" si="6"/>
        <v>17</v>
      </c>
      <c r="K69" s="232"/>
    </row>
    <row r="70" spans="1:11" ht="19.5" customHeight="1">
      <c r="A70" s="190" t="s">
        <v>70</v>
      </c>
      <c r="B70" s="200"/>
      <c r="C70" s="244" t="s">
        <v>71</v>
      </c>
      <c r="D70" s="245"/>
      <c r="E70" s="10">
        <v>8</v>
      </c>
      <c r="F70" s="11">
        <v>0</v>
      </c>
      <c r="G70" s="11">
        <v>2</v>
      </c>
      <c r="H70" s="11">
        <v>1</v>
      </c>
      <c r="I70" s="17">
        <v>1</v>
      </c>
      <c r="J70" s="45">
        <f t="shared" si="6"/>
        <v>12</v>
      </c>
      <c r="K70" s="235">
        <f>SUM(J70:J71)</f>
        <v>19</v>
      </c>
    </row>
    <row r="71" spans="1:11" ht="19.5" customHeight="1">
      <c r="A71" s="190" t="s">
        <v>88</v>
      </c>
      <c r="B71" s="200"/>
      <c r="C71" s="244" t="s">
        <v>89</v>
      </c>
      <c r="D71" s="245"/>
      <c r="E71" s="10">
        <v>6</v>
      </c>
      <c r="F71" s="11">
        <v>0</v>
      </c>
      <c r="G71" s="11">
        <v>0</v>
      </c>
      <c r="H71" s="11">
        <v>0</v>
      </c>
      <c r="I71" s="17">
        <v>1</v>
      </c>
      <c r="J71" s="45">
        <f t="shared" si="6"/>
        <v>7</v>
      </c>
      <c r="K71" s="235"/>
    </row>
    <row r="72" spans="1:11" ht="19.5" customHeight="1">
      <c r="A72" s="201" t="s">
        <v>72</v>
      </c>
      <c r="B72" s="202"/>
      <c r="C72" s="240" t="s">
        <v>73</v>
      </c>
      <c r="D72" s="241"/>
      <c r="E72" s="8">
        <v>3</v>
      </c>
      <c r="F72" s="9">
        <v>1</v>
      </c>
      <c r="G72" s="9">
        <v>2</v>
      </c>
      <c r="H72" s="9">
        <v>1</v>
      </c>
      <c r="I72" s="16">
        <v>0</v>
      </c>
      <c r="J72" s="44">
        <f t="shared" si="6"/>
        <v>7</v>
      </c>
      <c r="K72" s="232">
        <f>SUM(J72:J73)</f>
        <v>18</v>
      </c>
    </row>
    <row r="73" spans="1:11" ht="19.5" customHeight="1">
      <c r="A73" s="201" t="s">
        <v>86</v>
      </c>
      <c r="B73" s="202"/>
      <c r="C73" s="240" t="s">
        <v>87</v>
      </c>
      <c r="D73" s="241"/>
      <c r="E73" s="8">
        <v>9</v>
      </c>
      <c r="F73" s="9">
        <v>0</v>
      </c>
      <c r="G73" s="9">
        <v>1</v>
      </c>
      <c r="H73" s="9">
        <v>1</v>
      </c>
      <c r="I73" s="16">
        <v>0</v>
      </c>
      <c r="J73" s="44">
        <f t="shared" si="6"/>
        <v>11</v>
      </c>
      <c r="K73" s="232"/>
    </row>
    <row r="74" spans="1:11" ht="19.5" customHeight="1">
      <c r="A74" s="251" t="s">
        <v>74</v>
      </c>
      <c r="B74" s="252"/>
      <c r="C74" s="244" t="s">
        <v>75</v>
      </c>
      <c r="D74" s="245"/>
      <c r="E74" s="10">
        <v>15</v>
      </c>
      <c r="F74" s="11">
        <v>3</v>
      </c>
      <c r="G74" s="11">
        <v>0</v>
      </c>
      <c r="H74" s="11">
        <v>0</v>
      </c>
      <c r="I74" s="17">
        <v>0</v>
      </c>
      <c r="J74" s="45">
        <f t="shared" si="6"/>
        <v>18</v>
      </c>
      <c r="K74" s="235">
        <f>SUM(J74:J75)</f>
        <v>32</v>
      </c>
    </row>
    <row r="75" spans="1:11" ht="19.5" customHeight="1">
      <c r="A75" s="251" t="s">
        <v>84</v>
      </c>
      <c r="B75" s="252"/>
      <c r="C75" s="244" t="s">
        <v>85</v>
      </c>
      <c r="D75" s="245"/>
      <c r="E75" s="10">
        <v>10</v>
      </c>
      <c r="F75" s="11">
        <v>3</v>
      </c>
      <c r="G75" s="11">
        <v>0</v>
      </c>
      <c r="H75" s="11">
        <v>1</v>
      </c>
      <c r="I75" s="17">
        <v>0</v>
      </c>
      <c r="J75" s="45">
        <f t="shared" si="6"/>
        <v>14</v>
      </c>
      <c r="K75" s="235"/>
    </row>
    <row r="76" spans="1:11" ht="19.5" customHeight="1">
      <c r="A76" s="201" t="s">
        <v>76</v>
      </c>
      <c r="B76" s="202"/>
      <c r="C76" s="240" t="s">
        <v>77</v>
      </c>
      <c r="D76" s="241"/>
      <c r="E76" s="8">
        <v>5</v>
      </c>
      <c r="F76" s="9">
        <v>0</v>
      </c>
      <c r="G76" s="9">
        <v>0</v>
      </c>
      <c r="H76" s="9">
        <v>0</v>
      </c>
      <c r="I76" s="16">
        <v>0</v>
      </c>
      <c r="J76" s="44">
        <f t="shared" si="6"/>
        <v>5</v>
      </c>
      <c r="K76" s="232">
        <f>SUM(J76:J77)</f>
        <v>10</v>
      </c>
    </row>
    <row r="77" spans="1:11" ht="19.5" customHeight="1">
      <c r="A77" s="201" t="s">
        <v>82</v>
      </c>
      <c r="B77" s="202"/>
      <c r="C77" s="240" t="s">
        <v>83</v>
      </c>
      <c r="D77" s="241"/>
      <c r="E77" s="8">
        <v>2</v>
      </c>
      <c r="F77" s="9">
        <v>2</v>
      </c>
      <c r="G77" s="9">
        <v>0</v>
      </c>
      <c r="H77" s="9">
        <v>1</v>
      </c>
      <c r="I77" s="16">
        <v>0</v>
      </c>
      <c r="J77" s="44">
        <f t="shared" si="6"/>
        <v>5</v>
      </c>
      <c r="K77" s="232"/>
    </row>
    <row r="78" spans="1:11" ht="19.5" customHeight="1">
      <c r="A78" s="190" t="s">
        <v>78</v>
      </c>
      <c r="B78" s="200"/>
      <c r="C78" s="244" t="s">
        <v>79</v>
      </c>
      <c r="D78" s="245"/>
      <c r="E78" s="10">
        <v>11</v>
      </c>
      <c r="F78" s="11">
        <v>2</v>
      </c>
      <c r="G78" s="11">
        <v>1</v>
      </c>
      <c r="H78" s="11">
        <v>2</v>
      </c>
      <c r="I78" s="17">
        <v>0</v>
      </c>
      <c r="J78" s="45">
        <f t="shared" si="6"/>
        <v>16</v>
      </c>
      <c r="K78" s="235">
        <f>SUM(J78:J79)</f>
        <v>17</v>
      </c>
    </row>
    <row r="79" spans="1:11" ht="19.5" customHeight="1" thickBot="1">
      <c r="A79" s="203" t="s">
        <v>80</v>
      </c>
      <c r="B79" s="204"/>
      <c r="C79" s="266" t="s">
        <v>81</v>
      </c>
      <c r="D79" s="267"/>
      <c r="E79" s="12">
        <v>0</v>
      </c>
      <c r="F79" s="13">
        <v>1</v>
      </c>
      <c r="G79" s="13">
        <v>0</v>
      </c>
      <c r="H79" s="13">
        <v>0</v>
      </c>
      <c r="I79" s="18">
        <v>0</v>
      </c>
      <c r="J79" s="46">
        <f t="shared" si="6"/>
        <v>1</v>
      </c>
      <c r="K79" s="255"/>
    </row>
    <row r="80" spans="1:11" ht="19.5" customHeight="1" thickTop="1">
      <c r="A80" s="256" t="s">
        <v>116</v>
      </c>
      <c r="B80" s="257"/>
      <c r="C80" s="264" t="s">
        <v>117</v>
      </c>
      <c r="D80" s="265"/>
      <c r="E80" s="213">
        <f>E78+E76+E74+E72+E70+E68+E66+E64+E62+E60+E58+E56+E54+E52</f>
        <v>129</v>
      </c>
      <c r="F80" s="214">
        <f aca="true" t="shared" si="7" ref="F80:J81">F78+F76+F74+F72+F70+F68+F66+F64+F62+F60+F58+F56+F54+F52</f>
        <v>19</v>
      </c>
      <c r="G80" s="214">
        <f t="shared" si="7"/>
        <v>20</v>
      </c>
      <c r="H80" s="214">
        <f t="shared" si="7"/>
        <v>12</v>
      </c>
      <c r="I80" s="215">
        <f t="shared" si="7"/>
        <v>9</v>
      </c>
      <c r="J80" s="216">
        <f t="shared" si="7"/>
        <v>189</v>
      </c>
      <c r="K80" s="260">
        <f>SUM(J80:J81)</f>
        <v>332</v>
      </c>
    </row>
    <row r="81" spans="1:11" ht="19.5" customHeight="1" thickBot="1">
      <c r="A81" s="258" t="s">
        <v>118</v>
      </c>
      <c r="B81" s="259"/>
      <c r="C81" s="262" t="s">
        <v>119</v>
      </c>
      <c r="D81" s="263"/>
      <c r="E81" s="217">
        <f>E79+E77+E75+E73+E71+E69+E67+E65+E63+E61+E59+E57+E55+E53</f>
        <v>107</v>
      </c>
      <c r="F81" s="218">
        <f t="shared" si="7"/>
        <v>13</v>
      </c>
      <c r="G81" s="218">
        <f t="shared" si="7"/>
        <v>6</v>
      </c>
      <c r="H81" s="218">
        <f t="shared" si="7"/>
        <v>13</v>
      </c>
      <c r="I81" s="219">
        <f t="shared" si="7"/>
        <v>4</v>
      </c>
      <c r="J81" s="220">
        <f t="shared" si="7"/>
        <v>143</v>
      </c>
      <c r="K81" s="261"/>
    </row>
    <row r="82" ht="13.5" thickTop="1">
      <c r="A82" t="s">
        <v>121</v>
      </c>
    </row>
    <row r="84" spans="1:2" ht="18">
      <c r="A84" s="179"/>
      <c r="B84" s="179"/>
    </row>
    <row r="85" spans="1:2" ht="18">
      <c r="A85" s="179"/>
      <c r="B85" s="179"/>
    </row>
  </sheetData>
  <sheetProtection/>
  <mergeCells count="73">
    <mergeCell ref="C79:D79"/>
    <mergeCell ref="C78:D78"/>
    <mergeCell ref="C77:D77"/>
    <mergeCell ref="K68:K69"/>
    <mergeCell ref="K70:K71"/>
    <mergeCell ref="K72:K73"/>
    <mergeCell ref="K74:K75"/>
    <mergeCell ref="C76:D76"/>
    <mergeCell ref="C75:D75"/>
    <mergeCell ref="C74:D74"/>
    <mergeCell ref="A80:B80"/>
    <mergeCell ref="A81:B81"/>
    <mergeCell ref="K80:K81"/>
    <mergeCell ref="C81:D81"/>
    <mergeCell ref="C80:D80"/>
    <mergeCell ref="K76:K77"/>
    <mergeCell ref="K78:K79"/>
    <mergeCell ref="K60:K61"/>
    <mergeCell ref="K62:K63"/>
    <mergeCell ref="K64:K65"/>
    <mergeCell ref="K66:K67"/>
    <mergeCell ref="A74:B74"/>
    <mergeCell ref="A75:B75"/>
    <mergeCell ref="A68:B68"/>
    <mergeCell ref="A60:B60"/>
    <mergeCell ref="A62:B62"/>
    <mergeCell ref="A64:B64"/>
    <mergeCell ref="A66:B66"/>
    <mergeCell ref="A3:L3"/>
    <mergeCell ref="A4:L4"/>
    <mergeCell ref="B5:C5"/>
    <mergeCell ref="D5:E5"/>
    <mergeCell ref="F5:G5"/>
    <mergeCell ref="H5:I5"/>
    <mergeCell ref="J5:K5"/>
    <mergeCell ref="A5:A6"/>
    <mergeCell ref="L5:M5"/>
    <mergeCell ref="C69:D69"/>
    <mergeCell ref="C68:D68"/>
    <mergeCell ref="C67:D67"/>
    <mergeCell ref="C66:D66"/>
    <mergeCell ref="C73:D73"/>
    <mergeCell ref="C72:D72"/>
    <mergeCell ref="C71:D71"/>
    <mergeCell ref="C70:D70"/>
    <mergeCell ref="C60:D60"/>
    <mergeCell ref="C57:D57"/>
    <mergeCell ref="C59:D59"/>
    <mergeCell ref="C65:D65"/>
    <mergeCell ref="C64:D64"/>
    <mergeCell ref="C63:D63"/>
    <mergeCell ref="C62:D62"/>
    <mergeCell ref="C58:D58"/>
    <mergeCell ref="C61:D61"/>
    <mergeCell ref="A48:K48"/>
    <mergeCell ref="A49:K49"/>
    <mergeCell ref="C55:D55"/>
    <mergeCell ref="C56:D56"/>
    <mergeCell ref="A56:B56"/>
    <mergeCell ref="K54:K55"/>
    <mergeCell ref="A51:D51"/>
    <mergeCell ref="C54:D54"/>
    <mergeCell ref="C53:D53"/>
    <mergeCell ref="C52:D52"/>
    <mergeCell ref="A58:B58"/>
    <mergeCell ref="A55:B55"/>
    <mergeCell ref="A57:B57"/>
    <mergeCell ref="K52:K53"/>
    <mergeCell ref="A52:B52"/>
    <mergeCell ref="A54:B54"/>
    <mergeCell ref="A53:B53"/>
    <mergeCell ref="K56:K57"/>
    <mergeCell ref="K58:K5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8.140625" style="0" bestFit="1" customWidth="1"/>
    <col min="2" max="13" width="10.7109375" style="0" customWidth="1"/>
  </cols>
  <sheetData>
    <row r="1" ht="12.75">
      <c r="M1" t="s">
        <v>185</v>
      </c>
    </row>
    <row r="2" spans="1:12" ht="20.25">
      <c r="A2" s="248" t="s">
        <v>198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2.7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ht="13.5" thickBot="1"/>
    <row r="5" spans="1:13" ht="21" customHeight="1" thickBot="1" thickTop="1">
      <c r="A5" s="1" t="s">
        <v>3</v>
      </c>
      <c r="B5" s="269" t="s">
        <v>30</v>
      </c>
      <c r="C5" s="270"/>
      <c r="D5" s="269" t="s">
        <v>31</v>
      </c>
      <c r="E5" s="271"/>
      <c r="F5" s="270" t="s">
        <v>32</v>
      </c>
      <c r="G5" s="270"/>
      <c r="H5" s="269" t="s">
        <v>33</v>
      </c>
      <c r="I5" s="271"/>
      <c r="J5" s="270" t="s">
        <v>34</v>
      </c>
      <c r="K5" s="270"/>
      <c r="L5" s="269" t="s">
        <v>35</v>
      </c>
      <c r="M5" s="271"/>
    </row>
    <row r="6" spans="1:13" ht="27" thickBot="1" thickTop="1">
      <c r="A6" s="42"/>
      <c r="B6" s="48" t="s">
        <v>122</v>
      </c>
      <c r="C6" s="49" t="s">
        <v>126</v>
      </c>
      <c r="D6" s="48" t="s">
        <v>122</v>
      </c>
      <c r="E6" s="49" t="s">
        <v>126</v>
      </c>
      <c r="F6" s="50" t="s">
        <v>122</v>
      </c>
      <c r="G6" s="49" t="s">
        <v>126</v>
      </c>
      <c r="H6" s="48" t="s">
        <v>122</v>
      </c>
      <c r="I6" s="49" t="s">
        <v>126</v>
      </c>
      <c r="J6" s="50" t="s">
        <v>122</v>
      </c>
      <c r="K6" s="49" t="s">
        <v>126</v>
      </c>
      <c r="L6" s="48" t="s">
        <v>122</v>
      </c>
      <c r="M6" s="49" t="s">
        <v>126</v>
      </c>
    </row>
    <row r="7" spans="1:13" ht="24.75" customHeight="1" thickTop="1">
      <c r="A7" s="382" t="s">
        <v>44</v>
      </c>
      <c r="B7" s="388">
        <f>SUM(D7,F7,H7,J7,L7)</f>
        <v>559</v>
      </c>
      <c r="C7" s="389">
        <f>B7/B25*100-100</f>
        <v>-8.360655737704917</v>
      </c>
      <c r="D7" s="388">
        <v>92</v>
      </c>
      <c r="E7" s="389">
        <f>D7/D25*100-100</f>
        <v>-5.154639175257742</v>
      </c>
      <c r="F7" s="388">
        <v>145</v>
      </c>
      <c r="G7" s="389">
        <f>F7/F25*100-100</f>
        <v>-13.69047619047619</v>
      </c>
      <c r="H7" s="388">
        <v>90</v>
      </c>
      <c r="I7" s="389">
        <f>H7/H25*100-100</f>
        <v>-17.43119266055045</v>
      </c>
      <c r="J7" s="388">
        <v>106</v>
      </c>
      <c r="K7" s="389">
        <f>J7/J25*100-100</f>
        <v>4.950495049504951</v>
      </c>
      <c r="L7" s="388">
        <v>126</v>
      </c>
      <c r="M7" s="389">
        <f>L7/L25*100-100</f>
        <v>-6.666666666666671</v>
      </c>
    </row>
    <row r="8" spans="1:13" ht="24.75" customHeight="1">
      <c r="A8" s="383" t="s">
        <v>45</v>
      </c>
      <c r="B8" s="390">
        <f aca="true" t="shared" si="0" ref="B8:B19">SUM(D8,F8,H8,J8,L8)</f>
        <v>214</v>
      </c>
      <c r="C8" s="391">
        <f aca="true" t="shared" si="1" ref="C8:C19">B8/B26*100-100</f>
        <v>-1.8348623853211024</v>
      </c>
      <c r="D8" s="390">
        <v>38</v>
      </c>
      <c r="E8" s="391">
        <f aca="true" t="shared" si="2" ref="E8:E19">D8/D26*100-100</f>
        <v>18.75</v>
      </c>
      <c r="F8" s="390">
        <v>49</v>
      </c>
      <c r="G8" s="391">
        <f aca="true" t="shared" si="3" ref="G8:G18">F8/F26*100-100</f>
        <v>-16.949152542372886</v>
      </c>
      <c r="H8" s="390">
        <v>39</v>
      </c>
      <c r="I8" s="391">
        <f aca="true" t="shared" si="4" ref="I8:I19">H8/H26*100-100</f>
        <v>62.5</v>
      </c>
      <c r="J8" s="390">
        <v>39</v>
      </c>
      <c r="K8" s="391">
        <f aca="true" t="shared" si="5" ref="K8:K19">J8/J26*100-100</f>
        <v>-23.529411764705884</v>
      </c>
      <c r="L8" s="390">
        <v>49</v>
      </c>
      <c r="M8" s="391">
        <f aca="true" t="shared" si="6" ref="M8:M19">L8/L26*100-100</f>
        <v>-5.769230769230774</v>
      </c>
    </row>
    <row r="9" spans="1:13" ht="24.75" customHeight="1">
      <c r="A9" s="383" t="s">
        <v>46</v>
      </c>
      <c r="B9" s="390">
        <f t="shared" si="0"/>
        <v>26</v>
      </c>
      <c r="C9" s="391">
        <f t="shared" si="1"/>
        <v>-23.529411764705884</v>
      </c>
      <c r="D9" s="390">
        <v>8</v>
      </c>
      <c r="E9" s="391">
        <f t="shared" si="2"/>
        <v>60</v>
      </c>
      <c r="F9" s="390">
        <v>6</v>
      </c>
      <c r="G9" s="391">
        <f t="shared" si="3"/>
        <v>-45.45454545454546</v>
      </c>
      <c r="H9" s="390">
        <v>3</v>
      </c>
      <c r="I9" s="391">
        <f t="shared" si="4"/>
        <v>50</v>
      </c>
      <c r="J9" s="390">
        <v>6</v>
      </c>
      <c r="K9" s="391">
        <f t="shared" si="5"/>
        <v>-33.33333333333334</v>
      </c>
      <c r="L9" s="390">
        <v>3</v>
      </c>
      <c r="M9" s="391">
        <f t="shared" si="6"/>
        <v>-57.142857142857146</v>
      </c>
    </row>
    <row r="10" spans="1:13" ht="24.75" customHeight="1" thickBot="1">
      <c r="A10" s="384" t="s">
        <v>47</v>
      </c>
      <c r="B10" s="392">
        <f t="shared" si="0"/>
        <v>21</v>
      </c>
      <c r="C10" s="393">
        <f t="shared" si="1"/>
        <v>61.53846153846155</v>
      </c>
      <c r="D10" s="392">
        <v>2</v>
      </c>
      <c r="E10" s="393">
        <f t="shared" si="2"/>
        <v>-60</v>
      </c>
      <c r="F10" s="392">
        <v>8</v>
      </c>
      <c r="G10" s="393">
        <f t="shared" si="3"/>
        <v>100</v>
      </c>
      <c r="H10" s="392">
        <v>3</v>
      </c>
      <c r="I10" s="393">
        <f t="shared" si="4"/>
        <v>200</v>
      </c>
      <c r="J10" s="392">
        <v>4</v>
      </c>
      <c r="K10" s="393">
        <f t="shared" si="5"/>
        <v>100</v>
      </c>
      <c r="L10" s="392">
        <v>4</v>
      </c>
      <c r="M10" s="393">
        <f t="shared" si="6"/>
        <v>300</v>
      </c>
    </row>
    <row r="11" spans="1:13" ht="24.75" customHeight="1" thickBot="1" thickTop="1">
      <c r="A11" s="385" t="s">
        <v>39</v>
      </c>
      <c r="B11" s="394">
        <f t="shared" si="0"/>
        <v>820</v>
      </c>
      <c r="C11" s="395">
        <f t="shared" si="1"/>
        <v>-6.285714285714278</v>
      </c>
      <c r="D11" s="394">
        <f>SUM(D7:D10)</f>
        <v>140</v>
      </c>
      <c r="E11" s="396">
        <f t="shared" si="2"/>
        <v>0.7194244604316538</v>
      </c>
      <c r="F11" s="397">
        <f>SUM(F7:F10)</f>
        <v>208</v>
      </c>
      <c r="G11" s="395">
        <f t="shared" si="3"/>
        <v>-14.049586776859499</v>
      </c>
      <c r="H11" s="394">
        <f>SUM(H7:H10)</f>
        <v>135</v>
      </c>
      <c r="I11" s="396">
        <f t="shared" si="4"/>
        <v>-0.735294117647058</v>
      </c>
      <c r="J11" s="397">
        <f>SUM(J7:J10)</f>
        <v>155</v>
      </c>
      <c r="K11" s="395">
        <f t="shared" si="5"/>
        <v>-4.9079754601226995</v>
      </c>
      <c r="L11" s="394">
        <f>SUM(L7:L10)</f>
        <v>182</v>
      </c>
      <c r="M11" s="396">
        <f t="shared" si="6"/>
        <v>-6.666666666666671</v>
      </c>
    </row>
    <row r="12" spans="1:13" s="339" customFormat="1" ht="14.25" thickBot="1" thickTop="1">
      <c r="A12" s="386"/>
      <c r="B12" s="398"/>
      <c r="C12" s="399"/>
      <c r="D12" s="398"/>
      <c r="E12" s="399"/>
      <c r="F12" s="398"/>
      <c r="G12" s="399"/>
      <c r="H12" s="398"/>
      <c r="I12" s="399"/>
      <c r="J12" s="398"/>
      <c r="K12" s="399"/>
      <c r="L12" s="398"/>
      <c r="M12" s="399"/>
    </row>
    <row r="13" spans="1:13" ht="24.75" customHeight="1" thickBot="1" thickTop="1">
      <c r="A13" s="387" t="s">
        <v>48</v>
      </c>
      <c r="B13" s="400">
        <f t="shared" si="0"/>
        <v>8</v>
      </c>
      <c r="C13" s="401">
        <f t="shared" si="1"/>
        <v>33.333333333333314</v>
      </c>
      <c r="D13" s="400">
        <v>1</v>
      </c>
      <c r="E13" s="401">
        <v>100</v>
      </c>
      <c r="F13" s="400">
        <v>0</v>
      </c>
      <c r="G13" s="401">
        <f t="shared" si="3"/>
        <v>-100</v>
      </c>
      <c r="H13" s="400">
        <v>1</v>
      </c>
      <c r="I13" s="401">
        <f t="shared" si="4"/>
        <v>-50</v>
      </c>
      <c r="J13" s="400">
        <v>2</v>
      </c>
      <c r="K13" s="401">
        <f t="shared" si="5"/>
        <v>100</v>
      </c>
      <c r="L13" s="400">
        <v>4</v>
      </c>
      <c r="M13" s="401">
        <v>100</v>
      </c>
    </row>
    <row r="14" spans="1:13" ht="24.75" customHeight="1" thickBot="1" thickTop="1">
      <c r="A14" s="387" t="s">
        <v>49</v>
      </c>
      <c r="B14" s="400">
        <f t="shared" si="0"/>
        <v>52</v>
      </c>
      <c r="C14" s="401">
        <f t="shared" si="1"/>
        <v>13.043478260869563</v>
      </c>
      <c r="D14" s="400">
        <v>7</v>
      </c>
      <c r="E14" s="401">
        <f t="shared" si="2"/>
        <v>16.66666666666667</v>
      </c>
      <c r="F14" s="400">
        <v>9</v>
      </c>
      <c r="G14" s="401">
        <f t="shared" si="3"/>
        <v>-10</v>
      </c>
      <c r="H14" s="400">
        <v>6</v>
      </c>
      <c r="I14" s="401">
        <f t="shared" si="4"/>
        <v>20</v>
      </c>
      <c r="J14" s="400">
        <v>16</v>
      </c>
      <c r="K14" s="401">
        <f t="shared" si="5"/>
        <v>14.285714285714278</v>
      </c>
      <c r="L14" s="400">
        <v>14</v>
      </c>
      <c r="M14" s="401">
        <f t="shared" si="6"/>
        <v>27.272727272727266</v>
      </c>
    </row>
    <row r="15" spans="1:13" ht="24.75" customHeight="1" thickBot="1" thickTop="1">
      <c r="A15" s="387" t="s">
        <v>53</v>
      </c>
      <c r="B15" s="400">
        <f t="shared" si="0"/>
        <v>5</v>
      </c>
      <c r="C15" s="401">
        <f t="shared" si="1"/>
        <v>-16.666666666666657</v>
      </c>
      <c r="D15" s="400">
        <v>0</v>
      </c>
      <c r="E15" s="401">
        <f t="shared" si="2"/>
        <v>-100</v>
      </c>
      <c r="F15" s="400">
        <v>1</v>
      </c>
      <c r="G15" s="401">
        <v>100</v>
      </c>
      <c r="H15" s="400">
        <v>2</v>
      </c>
      <c r="I15" s="401">
        <f t="shared" si="4"/>
        <v>100</v>
      </c>
      <c r="J15" s="400">
        <v>1</v>
      </c>
      <c r="K15" s="401">
        <f t="shared" si="5"/>
        <v>-50</v>
      </c>
      <c r="L15" s="400">
        <v>1</v>
      </c>
      <c r="M15" s="401">
        <f t="shared" si="6"/>
        <v>0</v>
      </c>
    </row>
    <row r="16" spans="1:13" ht="24.75" customHeight="1" thickBot="1" thickTop="1">
      <c r="A16" s="387" t="s">
        <v>40</v>
      </c>
      <c r="B16" s="400">
        <f t="shared" si="0"/>
        <v>129</v>
      </c>
      <c r="C16" s="401">
        <f t="shared" si="1"/>
        <v>821.4285714285713</v>
      </c>
      <c r="D16" s="400">
        <v>5</v>
      </c>
      <c r="E16" s="401">
        <f t="shared" si="2"/>
        <v>150</v>
      </c>
      <c r="F16" s="400">
        <v>1</v>
      </c>
      <c r="G16" s="401">
        <v>100</v>
      </c>
      <c r="H16" s="400">
        <v>13</v>
      </c>
      <c r="I16" s="401">
        <v>100</v>
      </c>
      <c r="J16" s="400">
        <v>57</v>
      </c>
      <c r="K16" s="401">
        <f t="shared" si="5"/>
        <v>5600</v>
      </c>
      <c r="L16" s="400">
        <v>53</v>
      </c>
      <c r="M16" s="401">
        <f t="shared" si="6"/>
        <v>381.8181818181818</v>
      </c>
    </row>
    <row r="17" spans="1:13" ht="24.75" customHeight="1" thickBot="1" thickTop="1">
      <c r="A17" s="387" t="s">
        <v>41</v>
      </c>
      <c r="B17" s="400">
        <f t="shared" si="0"/>
        <v>26</v>
      </c>
      <c r="C17" s="401">
        <f t="shared" si="1"/>
        <v>73.33333333333334</v>
      </c>
      <c r="D17" s="400">
        <v>3</v>
      </c>
      <c r="E17" s="401">
        <f t="shared" si="2"/>
        <v>0</v>
      </c>
      <c r="F17" s="400">
        <v>2</v>
      </c>
      <c r="G17" s="401">
        <f t="shared" si="3"/>
        <v>0</v>
      </c>
      <c r="H17" s="400">
        <v>6</v>
      </c>
      <c r="I17" s="401">
        <v>100</v>
      </c>
      <c r="J17" s="400">
        <v>2</v>
      </c>
      <c r="K17" s="401">
        <f t="shared" si="5"/>
        <v>-60</v>
      </c>
      <c r="L17" s="400">
        <v>13</v>
      </c>
      <c r="M17" s="401">
        <f t="shared" si="6"/>
        <v>160</v>
      </c>
    </row>
    <row r="18" spans="1:13" ht="24.75" customHeight="1" thickBot="1" thickTop="1">
      <c r="A18" s="387" t="s">
        <v>43</v>
      </c>
      <c r="B18" s="400">
        <f t="shared" si="0"/>
        <v>120609</v>
      </c>
      <c r="C18" s="401">
        <f t="shared" si="1"/>
        <v>116.55265284136814</v>
      </c>
      <c r="D18" s="400">
        <v>21562</v>
      </c>
      <c r="E18" s="401">
        <f t="shared" si="2"/>
        <v>22.034320383953627</v>
      </c>
      <c r="F18" s="400">
        <v>32985</v>
      </c>
      <c r="G18" s="401">
        <f t="shared" si="3"/>
        <v>110.58646270924575</v>
      </c>
      <c r="H18" s="400">
        <v>29897</v>
      </c>
      <c r="I18" s="401">
        <f t="shared" si="4"/>
        <v>499.0662445397347</v>
      </c>
      <c r="J18" s="400">
        <v>25704</v>
      </c>
      <c r="K18" s="401">
        <f t="shared" si="5"/>
        <v>163.4929421533352</v>
      </c>
      <c r="L18" s="400">
        <v>10461</v>
      </c>
      <c r="M18" s="401">
        <f t="shared" si="6"/>
        <v>37.33573144635096</v>
      </c>
    </row>
    <row r="19" spans="1:13" ht="24.75" customHeight="1" thickBot="1" thickTop="1">
      <c r="A19" s="387" t="s">
        <v>42</v>
      </c>
      <c r="B19" s="400">
        <f t="shared" si="0"/>
        <v>456340</v>
      </c>
      <c r="C19" s="401">
        <f t="shared" si="1"/>
        <v>-10.899320566804818</v>
      </c>
      <c r="D19" s="400">
        <v>86529</v>
      </c>
      <c r="E19" s="401">
        <f t="shared" si="2"/>
        <v>-17.20901306032627</v>
      </c>
      <c r="F19" s="400">
        <v>62497</v>
      </c>
      <c r="G19" s="401">
        <f>F19/F37*100-100</f>
        <v>-38.95710285294012</v>
      </c>
      <c r="H19" s="400">
        <v>139587</v>
      </c>
      <c r="I19" s="401">
        <f t="shared" si="4"/>
        <v>130.5508299611859</v>
      </c>
      <c r="J19" s="400">
        <v>83403</v>
      </c>
      <c r="K19" s="401">
        <f t="shared" si="5"/>
        <v>4.58843298555378</v>
      </c>
      <c r="L19" s="400">
        <v>84324</v>
      </c>
      <c r="M19" s="401">
        <f t="shared" si="6"/>
        <v>-48.887141834483906</v>
      </c>
    </row>
    <row r="20" ht="13.5" thickTop="1">
      <c r="A20" s="2" t="s">
        <v>51</v>
      </c>
    </row>
    <row r="22" spans="1:15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06"/>
      <c r="O22" s="29"/>
    </row>
    <row r="23" s="19" customFormat="1" ht="12.75">
      <c r="N23" s="205"/>
    </row>
    <row r="24" spans="1:16" s="19" customFormat="1" ht="12.75">
      <c r="A24" s="20" t="s">
        <v>3</v>
      </c>
      <c r="B24" s="20" t="s">
        <v>30</v>
      </c>
      <c r="D24" s="20" t="s">
        <v>31</v>
      </c>
      <c r="F24" s="20" t="s">
        <v>32</v>
      </c>
      <c r="H24" s="20" t="s">
        <v>33</v>
      </c>
      <c r="J24" s="20" t="s">
        <v>34</v>
      </c>
      <c r="L24" s="20" t="s">
        <v>35</v>
      </c>
      <c r="N24" s="205"/>
      <c r="O24" s="205"/>
      <c r="P24" s="205"/>
    </row>
    <row r="25" spans="1:16" s="19" customFormat="1" ht="12.75">
      <c r="A25" s="19" t="s">
        <v>44</v>
      </c>
      <c r="B25" s="19">
        <v>610</v>
      </c>
      <c r="D25" s="19">
        <v>97</v>
      </c>
      <c r="F25" s="19">
        <v>168</v>
      </c>
      <c r="H25" s="19">
        <v>109</v>
      </c>
      <c r="J25" s="19">
        <v>101</v>
      </c>
      <c r="L25" s="19">
        <v>135</v>
      </c>
      <c r="N25" s="205"/>
      <c r="O25" s="205"/>
      <c r="P25" s="205"/>
    </row>
    <row r="26" spans="1:16" s="19" customFormat="1" ht="12.75">
      <c r="A26" s="19" t="s">
        <v>45</v>
      </c>
      <c r="B26" s="47">
        <v>218</v>
      </c>
      <c r="D26" s="47">
        <v>32</v>
      </c>
      <c r="F26" s="47">
        <v>59</v>
      </c>
      <c r="H26" s="47">
        <v>24</v>
      </c>
      <c r="J26" s="47">
        <v>51</v>
      </c>
      <c r="L26" s="47">
        <v>52</v>
      </c>
      <c r="N26" s="205"/>
      <c r="O26" s="205"/>
      <c r="P26" s="205"/>
    </row>
    <row r="27" spans="1:16" s="19" customFormat="1" ht="12.75">
      <c r="A27" s="19" t="s">
        <v>46</v>
      </c>
      <c r="B27" s="47">
        <v>34</v>
      </c>
      <c r="D27" s="47">
        <v>5</v>
      </c>
      <c r="F27" s="47">
        <v>11</v>
      </c>
      <c r="H27" s="47">
        <v>2</v>
      </c>
      <c r="J27" s="47">
        <v>9</v>
      </c>
      <c r="L27" s="47">
        <v>7</v>
      </c>
      <c r="N27" s="205"/>
      <c r="O27" s="205"/>
      <c r="P27" s="205"/>
    </row>
    <row r="28" spans="1:16" s="19" customFormat="1" ht="12.75">
      <c r="A28" s="19" t="s">
        <v>47</v>
      </c>
      <c r="B28" s="47">
        <v>13</v>
      </c>
      <c r="D28" s="47">
        <v>5</v>
      </c>
      <c r="F28" s="47">
        <v>4</v>
      </c>
      <c r="H28" s="47">
        <v>1</v>
      </c>
      <c r="J28" s="47">
        <v>2</v>
      </c>
      <c r="L28" s="47">
        <v>1</v>
      </c>
      <c r="N28" s="205"/>
      <c r="O28" s="205"/>
      <c r="P28" s="205"/>
    </row>
    <row r="29" spans="1:16" s="19" customFormat="1" ht="12.75">
      <c r="A29" s="19" t="s">
        <v>39</v>
      </c>
      <c r="B29" s="47">
        <v>875</v>
      </c>
      <c r="D29" s="47">
        <v>139</v>
      </c>
      <c r="F29" s="47">
        <v>242</v>
      </c>
      <c r="H29" s="47">
        <v>136</v>
      </c>
      <c r="J29" s="47">
        <v>163</v>
      </c>
      <c r="L29" s="47">
        <v>195</v>
      </c>
      <c r="N29" s="205"/>
      <c r="O29" s="205"/>
      <c r="P29" s="205"/>
    </row>
    <row r="30" spans="2:16" s="19" customFormat="1" ht="12.75">
      <c r="B30" s="47"/>
      <c r="D30" s="47"/>
      <c r="F30" s="47"/>
      <c r="H30" s="47"/>
      <c r="J30" s="47"/>
      <c r="L30" s="47"/>
      <c r="N30" s="205"/>
      <c r="O30" s="205"/>
      <c r="P30" s="205"/>
    </row>
    <row r="31" spans="1:16" s="19" customFormat="1" ht="12.75">
      <c r="A31" s="19" t="s">
        <v>48</v>
      </c>
      <c r="B31" s="47">
        <v>6</v>
      </c>
      <c r="D31" s="47">
        <v>0</v>
      </c>
      <c r="F31" s="47">
        <v>3</v>
      </c>
      <c r="H31" s="47">
        <v>2</v>
      </c>
      <c r="J31" s="47">
        <v>1</v>
      </c>
      <c r="L31" s="47">
        <v>0</v>
      </c>
      <c r="N31" s="205"/>
      <c r="O31" s="205"/>
      <c r="P31" s="205"/>
    </row>
    <row r="32" spans="1:16" s="19" customFormat="1" ht="12.75">
      <c r="A32" s="19" t="s">
        <v>49</v>
      </c>
      <c r="B32" s="47">
        <v>46</v>
      </c>
      <c r="D32" s="47">
        <v>6</v>
      </c>
      <c r="F32" s="47">
        <v>10</v>
      </c>
      <c r="H32" s="47">
        <v>5</v>
      </c>
      <c r="J32" s="47">
        <v>14</v>
      </c>
      <c r="L32" s="47">
        <v>11</v>
      </c>
      <c r="N32" s="205"/>
      <c r="O32" s="205"/>
      <c r="P32" s="205"/>
    </row>
    <row r="33" spans="1:16" s="19" customFormat="1" ht="12.75">
      <c r="A33" s="19" t="s">
        <v>125</v>
      </c>
      <c r="B33" s="47">
        <v>6</v>
      </c>
      <c r="D33" s="47">
        <v>2</v>
      </c>
      <c r="F33" s="47">
        <v>0</v>
      </c>
      <c r="H33" s="47">
        <v>1</v>
      </c>
      <c r="J33" s="47">
        <v>2</v>
      </c>
      <c r="L33" s="47">
        <v>1</v>
      </c>
      <c r="N33" s="205"/>
      <c r="O33" s="205"/>
      <c r="P33" s="205"/>
    </row>
    <row r="34" spans="1:16" s="19" customFormat="1" ht="12.75">
      <c r="A34" s="19" t="s">
        <v>40</v>
      </c>
      <c r="B34" s="47">
        <v>14</v>
      </c>
      <c r="D34" s="47">
        <v>2</v>
      </c>
      <c r="F34" s="47">
        <v>0</v>
      </c>
      <c r="H34" s="47">
        <v>0</v>
      </c>
      <c r="J34" s="47">
        <v>1</v>
      </c>
      <c r="L34" s="47">
        <v>11</v>
      </c>
      <c r="N34" s="205"/>
      <c r="O34" s="205"/>
      <c r="P34" s="205"/>
    </row>
    <row r="35" spans="1:16" s="19" customFormat="1" ht="12.75">
      <c r="A35" s="19" t="s">
        <v>41</v>
      </c>
      <c r="B35" s="47">
        <v>15</v>
      </c>
      <c r="D35" s="47">
        <v>3</v>
      </c>
      <c r="F35" s="47">
        <v>2</v>
      </c>
      <c r="H35" s="47">
        <v>0</v>
      </c>
      <c r="J35" s="47">
        <v>5</v>
      </c>
      <c r="L35" s="47">
        <v>5</v>
      </c>
      <c r="N35" s="205"/>
      <c r="O35" s="205"/>
      <c r="P35" s="205"/>
    </row>
    <row r="36" spans="1:16" s="19" customFormat="1" ht="12.75">
      <c r="A36" s="19" t="s">
        <v>43</v>
      </c>
      <c r="B36" s="47">
        <v>55695</v>
      </c>
      <c r="D36" s="47">
        <v>17668.8</v>
      </c>
      <c r="F36" s="47">
        <v>15663.4</v>
      </c>
      <c r="H36" s="47">
        <v>4990.6</v>
      </c>
      <c r="J36" s="47">
        <v>9755.1</v>
      </c>
      <c r="L36" s="47">
        <v>7617.1</v>
      </c>
      <c r="N36" s="205"/>
      <c r="O36" s="205"/>
      <c r="P36" s="205"/>
    </row>
    <row r="37" spans="1:16" s="19" customFormat="1" ht="12.75">
      <c r="A37" s="19" t="s">
        <v>42</v>
      </c>
      <c r="B37" s="47">
        <v>512162.2</v>
      </c>
      <c r="D37" s="47">
        <v>104515</v>
      </c>
      <c r="F37" s="47">
        <v>102382.1</v>
      </c>
      <c r="H37" s="47">
        <v>60545</v>
      </c>
      <c r="J37" s="47">
        <v>79744</v>
      </c>
      <c r="L37" s="47">
        <v>164976.1</v>
      </c>
      <c r="N37" s="205"/>
      <c r="O37" s="205"/>
      <c r="P37" s="205"/>
    </row>
    <row r="38" spans="1:16" s="19" customFormat="1" ht="12.75">
      <c r="A38" s="19" t="s">
        <v>123</v>
      </c>
      <c r="N38" s="205"/>
      <c r="O38" s="205"/>
      <c r="P38" s="205"/>
    </row>
    <row r="39" spans="1:16" s="19" customFormat="1" ht="12.75">
      <c r="A39" s="19" t="s">
        <v>124</v>
      </c>
      <c r="N39" s="205"/>
      <c r="O39" s="205"/>
      <c r="P39" s="205"/>
    </row>
    <row r="40" spans="1:16" s="19" customFormat="1" ht="12.75">
      <c r="A40" s="19" t="s">
        <v>51</v>
      </c>
      <c r="N40" s="205"/>
      <c r="O40" s="205"/>
      <c r="P40" s="205"/>
    </row>
    <row r="41" spans="14:16" s="19" customFormat="1" ht="12.75">
      <c r="N41" s="205"/>
      <c r="O41" s="205"/>
      <c r="P41" s="205"/>
    </row>
    <row r="42" spans="1:16" s="19" customFormat="1" ht="12.75">
      <c r="A42" s="205"/>
      <c r="B42" s="205"/>
      <c r="I42" s="205"/>
      <c r="J42" s="205"/>
      <c r="K42" s="205"/>
      <c r="L42" s="205"/>
      <c r="M42" s="205"/>
      <c r="N42" s="205"/>
      <c r="O42" s="205"/>
      <c r="P42" s="205"/>
    </row>
    <row r="43" spans="1:16" ht="12.75">
      <c r="A43" s="206"/>
      <c r="B43" s="206"/>
      <c r="I43" s="206"/>
      <c r="J43" s="206"/>
      <c r="K43" s="206"/>
      <c r="L43" s="206"/>
      <c r="M43" s="206"/>
      <c r="N43" s="206"/>
      <c r="O43" s="206"/>
      <c r="P43" s="206"/>
    </row>
    <row r="44" spans="1:16" ht="12.75">
      <c r="A44" s="206"/>
      <c r="B44" s="206"/>
      <c r="I44" s="206"/>
      <c r="J44" s="206"/>
      <c r="K44" s="206"/>
      <c r="L44" s="206"/>
      <c r="M44" s="206"/>
      <c r="N44" s="206"/>
      <c r="O44" s="206"/>
      <c r="P44" s="206"/>
    </row>
    <row r="45" spans="1:16" ht="12.75">
      <c r="A45" s="206"/>
      <c r="B45" s="206"/>
      <c r="I45" s="206"/>
      <c r="J45" s="206"/>
      <c r="K45" s="206"/>
      <c r="L45" s="206"/>
      <c r="M45" s="206"/>
      <c r="N45" s="206"/>
      <c r="O45" s="206"/>
      <c r="P45" s="206"/>
    </row>
    <row r="46" spans="1:16" ht="12.75">
      <c r="A46" s="206"/>
      <c r="B46" s="206"/>
      <c r="I46" s="206"/>
      <c r="J46" s="206"/>
      <c r="K46" s="206"/>
      <c r="L46" s="206"/>
      <c r="M46" s="206"/>
      <c r="N46" s="206"/>
      <c r="O46" s="206"/>
      <c r="P46" s="206"/>
    </row>
    <row r="47" spans="1:16" ht="12.75">
      <c r="A47" s="206"/>
      <c r="B47" s="206"/>
      <c r="I47" s="206"/>
      <c r="J47" s="206"/>
      <c r="K47" s="206"/>
      <c r="L47" s="206"/>
      <c r="M47" s="206"/>
      <c r="N47" s="206"/>
      <c r="O47" s="206"/>
      <c r="P47" s="206"/>
    </row>
    <row r="48" spans="1:16" ht="12.75">
      <c r="A48" s="206"/>
      <c r="B48" s="206"/>
      <c r="I48" s="206"/>
      <c r="J48" s="206"/>
      <c r="K48" s="206"/>
      <c r="L48" s="206"/>
      <c r="M48" s="206"/>
      <c r="N48" s="206"/>
      <c r="O48" s="206"/>
      <c r="P48" s="206"/>
    </row>
    <row r="49" spans="1:14" ht="12.75">
      <c r="A49" s="199"/>
      <c r="B49" s="199"/>
      <c r="I49" s="199"/>
      <c r="J49" s="199"/>
      <c r="K49" s="199"/>
      <c r="L49" s="199"/>
      <c r="M49" s="199"/>
      <c r="N49" s="199"/>
    </row>
    <row r="50" spans="1:14" ht="12.75">
      <c r="A50" s="199"/>
      <c r="B50" s="199"/>
      <c r="I50" s="199"/>
      <c r="J50" s="199"/>
      <c r="K50" s="199"/>
      <c r="L50" s="199"/>
      <c r="M50" s="199"/>
      <c r="N50" s="199"/>
    </row>
    <row r="51" spans="1:14" ht="12.75">
      <c r="A51" s="199"/>
      <c r="B51" s="199"/>
      <c r="I51" s="199"/>
      <c r="J51" s="199"/>
      <c r="K51" s="199"/>
      <c r="L51" s="199"/>
      <c r="M51" s="199"/>
      <c r="N51" s="199"/>
    </row>
    <row r="52" spans="1:14" ht="12.75">
      <c r="A52" s="199"/>
      <c r="B52" s="199"/>
      <c r="I52" s="199"/>
      <c r="J52" s="199"/>
      <c r="K52" s="199"/>
      <c r="L52" s="199"/>
      <c r="M52" s="199"/>
      <c r="N52" s="199"/>
    </row>
    <row r="53" spans="1:14" ht="12.75">
      <c r="A53" s="199"/>
      <c r="B53" s="199"/>
      <c r="I53" s="199"/>
      <c r="J53" s="199"/>
      <c r="K53" s="199"/>
      <c r="L53" s="199"/>
      <c r="M53" s="199"/>
      <c r="N53" s="199"/>
    </row>
    <row r="54" spans="1:14" ht="12.75">
      <c r="A54" s="199"/>
      <c r="B54" s="199"/>
      <c r="I54" s="199"/>
      <c r="J54" s="199"/>
      <c r="K54" s="199"/>
      <c r="L54" s="199"/>
      <c r="M54" s="199"/>
      <c r="N54" s="199"/>
    </row>
  </sheetData>
  <sheetProtection/>
  <mergeCells count="8">
    <mergeCell ref="A2:L2"/>
    <mergeCell ref="A3:L3"/>
    <mergeCell ref="B5:C5"/>
    <mergeCell ref="D5:E5"/>
    <mergeCell ref="F5:G5"/>
    <mergeCell ref="H5:I5"/>
    <mergeCell ref="J5:K5"/>
    <mergeCell ref="L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S28" sqref="S28"/>
    </sheetView>
  </sheetViews>
  <sheetFormatPr defaultColWidth="9.140625" defaultRowHeight="12.75"/>
  <cols>
    <col min="1" max="1" width="20.57421875" style="0" customWidth="1"/>
    <col min="2" max="3" width="5.00390625" style="0" bestFit="1" customWidth="1"/>
    <col min="4" max="4" width="9.7109375" style="0" customWidth="1"/>
    <col min="5" max="6" width="5.00390625" style="0" bestFit="1" customWidth="1"/>
    <col min="7" max="7" width="9.7109375" style="0" customWidth="1"/>
    <col min="8" max="9" width="5.00390625" style="0" bestFit="1" customWidth="1"/>
    <col min="10" max="10" width="9.7109375" style="0" customWidth="1"/>
    <col min="11" max="11" width="5.00390625" style="0" bestFit="1" customWidth="1"/>
    <col min="12" max="12" width="7.57421875" style="0" customWidth="1"/>
    <col min="13" max="13" width="9.7109375" style="0" customWidth="1"/>
    <col min="14" max="15" width="5.00390625" style="0" bestFit="1" customWidth="1"/>
    <col min="16" max="16" width="9.7109375" style="0" customWidth="1"/>
    <col min="17" max="18" width="5.00390625" style="0" bestFit="1" customWidth="1"/>
    <col min="19" max="19" width="9.7109375" style="0" customWidth="1"/>
  </cols>
  <sheetData>
    <row r="1" ht="12.75">
      <c r="S1" t="s">
        <v>186</v>
      </c>
    </row>
    <row r="2" spans="1:19" ht="20.25">
      <c r="A2" s="248" t="s">
        <v>199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2:18" ht="16.5" thickBo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9" ht="15.75">
      <c r="A4" s="280" t="s">
        <v>175</v>
      </c>
      <c r="B4" s="273" t="s">
        <v>170</v>
      </c>
      <c r="C4" s="274"/>
      <c r="D4" s="275"/>
      <c r="E4" s="273" t="s">
        <v>171</v>
      </c>
      <c r="F4" s="274"/>
      <c r="G4" s="275"/>
      <c r="H4" s="273" t="s">
        <v>172</v>
      </c>
      <c r="I4" s="274"/>
      <c r="J4" s="275"/>
      <c r="K4" s="273" t="s">
        <v>176</v>
      </c>
      <c r="L4" s="274"/>
      <c r="M4" s="275"/>
      <c r="N4" s="273" t="s">
        <v>177</v>
      </c>
      <c r="O4" s="278"/>
      <c r="P4" s="279"/>
      <c r="Q4" s="273" t="s">
        <v>178</v>
      </c>
      <c r="R4" s="276"/>
      <c r="S4" s="277"/>
    </row>
    <row r="5" spans="1:19" ht="12.75">
      <c r="A5" s="281"/>
      <c r="B5" s="378">
        <v>2007</v>
      </c>
      <c r="C5" s="379">
        <v>2008</v>
      </c>
      <c r="D5" s="380" t="s">
        <v>126</v>
      </c>
      <c r="E5" s="378">
        <v>2007</v>
      </c>
      <c r="F5" s="379">
        <v>2008</v>
      </c>
      <c r="G5" s="380" t="s">
        <v>126</v>
      </c>
      <c r="H5" s="378">
        <v>2007</v>
      </c>
      <c r="I5" s="379">
        <v>2008</v>
      </c>
      <c r="J5" s="380" t="s">
        <v>126</v>
      </c>
      <c r="K5" s="378">
        <v>2007</v>
      </c>
      <c r="L5" s="379">
        <v>2008</v>
      </c>
      <c r="M5" s="380" t="s">
        <v>126</v>
      </c>
      <c r="N5" s="378">
        <v>2007</v>
      </c>
      <c r="O5" s="379">
        <v>2008</v>
      </c>
      <c r="P5" s="380" t="s">
        <v>126</v>
      </c>
      <c r="Q5" s="378">
        <v>2007</v>
      </c>
      <c r="R5" s="379">
        <v>2008</v>
      </c>
      <c r="S5" s="380" t="s">
        <v>126</v>
      </c>
    </row>
    <row r="6" spans="1:19" ht="13.5" thickBot="1">
      <c r="A6" s="282"/>
      <c r="B6" s="283"/>
      <c r="C6" s="284"/>
      <c r="D6" s="272"/>
      <c r="E6" s="283"/>
      <c r="F6" s="284"/>
      <c r="G6" s="272"/>
      <c r="H6" s="283"/>
      <c r="I6" s="284"/>
      <c r="J6" s="272"/>
      <c r="K6" s="283"/>
      <c r="L6" s="284"/>
      <c r="M6" s="272"/>
      <c r="N6" s="283"/>
      <c r="O6" s="284"/>
      <c r="P6" s="272"/>
      <c r="Q6" s="283"/>
      <c r="R6" s="284"/>
      <c r="S6" s="272"/>
    </row>
    <row r="7" spans="1:19" ht="24.75" customHeight="1">
      <c r="A7" s="132" t="s">
        <v>173</v>
      </c>
      <c r="B7" s="360">
        <v>1072</v>
      </c>
      <c r="C7" s="361">
        <v>978</v>
      </c>
      <c r="D7" s="349">
        <f aca="true" t="shared" si="0" ref="D7:D12">(C7/B7-1)*100</f>
        <v>-8.768656716417912</v>
      </c>
      <c r="E7" s="362">
        <v>276</v>
      </c>
      <c r="F7" s="363">
        <v>303</v>
      </c>
      <c r="G7" s="353">
        <f aca="true" t="shared" si="1" ref="G7:G12">(F7/E7-1)*100</f>
        <v>9.782608695652172</v>
      </c>
      <c r="H7" s="360">
        <v>27</v>
      </c>
      <c r="I7" s="361">
        <v>39</v>
      </c>
      <c r="J7" s="349">
        <f aca="true" t="shared" si="2" ref="J7:J12">(I7/H7-1)*100</f>
        <v>44.44444444444444</v>
      </c>
      <c r="K7" s="362">
        <v>1</v>
      </c>
      <c r="L7" s="363">
        <v>1</v>
      </c>
      <c r="M7" s="353">
        <v>0</v>
      </c>
      <c r="N7" s="360">
        <v>3</v>
      </c>
      <c r="O7" s="361">
        <v>0</v>
      </c>
      <c r="P7" s="349">
        <f>(O7/N7-1)*100</f>
        <v>-100</v>
      </c>
      <c r="Q7" s="362">
        <f aca="true" t="shared" si="3" ref="Q7:R12">B7+E7+H7+K7+N7</f>
        <v>1379</v>
      </c>
      <c r="R7" s="364">
        <f t="shared" si="3"/>
        <v>1321</v>
      </c>
      <c r="S7" s="357">
        <f aca="true" t="shared" si="4" ref="S7:S12">(R7/Q7-1)*100</f>
        <v>-4.2059463379260364</v>
      </c>
    </row>
    <row r="8" spans="1:19" ht="24.75" customHeight="1">
      <c r="A8" s="133" t="s">
        <v>131</v>
      </c>
      <c r="B8" s="365">
        <v>1280</v>
      </c>
      <c r="C8" s="366">
        <v>1066</v>
      </c>
      <c r="D8" s="350">
        <f t="shared" si="0"/>
        <v>-16.718750000000004</v>
      </c>
      <c r="E8" s="367">
        <v>291</v>
      </c>
      <c r="F8" s="368">
        <v>302</v>
      </c>
      <c r="G8" s="354">
        <f t="shared" si="1"/>
        <v>3.7800687285223455</v>
      </c>
      <c r="H8" s="365">
        <v>48</v>
      </c>
      <c r="I8" s="366">
        <v>52</v>
      </c>
      <c r="J8" s="350">
        <f t="shared" si="2"/>
        <v>8.333333333333325</v>
      </c>
      <c r="K8" s="367">
        <v>1</v>
      </c>
      <c r="L8" s="368">
        <v>0</v>
      </c>
      <c r="M8" s="354">
        <f>(L8/K8-1)*100</f>
        <v>-100</v>
      </c>
      <c r="N8" s="365">
        <v>1</v>
      </c>
      <c r="O8" s="366">
        <v>0</v>
      </c>
      <c r="P8" s="350">
        <f>(O8/N8-1)*100</f>
        <v>-100</v>
      </c>
      <c r="Q8" s="367">
        <f t="shared" si="3"/>
        <v>1621</v>
      </c>
      <c r="R8" s="369">
        <f t="shared" si="3"/>
        <v>1420</v>
      </c>
      <c r="S8" s="358">
        <f t="shared" si="4"/>
        <v>-12.399753238741518</v>
      </c>
    </row>
    <row r="9" spans="1:19" ht="24.75" customHeight="1">
      <c r="A9" s="133" t="s">
        <v>135</v>
      </c>
      <c r="B9" s="365">
        <v>925</v>
      </c>
      <c r="C9" s="366">
        <v>849</v>
      </c>
      <c r="D9" s="350">
        <f t="shared" si="0"/>
        <v>-8.216216216216221</v>
      </c>
      <c r="E9" s="367">
        <v>325</v>
      </c>
      <c r="F9" s="368">
        <v>432</v>
      </c>
      <c r="G9" s="354">
        <f t="shared" si="1"/>
        <v>32.92307692307692</v>
      </c>
      <c r="H9" s="365">
        <v>1</v>
      </c>
      <c r="I9" s="366">
        <v>7</v>
      </c>
      <c r="J9" s="350">
        <f t="shared" si="2"/>
        <v>600</v>
      </c>
      <c r="K9" s="367">
        <v>0</v>
      </c>
      <c r="L9" s="368">
        <v>1</v>
      </c>
      <c r="M9" s="354">
        <v>0</v>
      </c>
      <c r="N9" s="365">
        <v>0</v>
      </c>
      <c r="O9" s="366">
        <v>0</v>
      </c>
      <c r="P9" s="350">
        <v>0</v>
      </c>
      <c r="Q9" s="367">
        <f t="shared" si="3"/>
        <v>1251</v>
      </c>
      <c r="R9" s="369">
        <f t="shared" si="3"/>
        <v>1289</v>
      </c>
      <c r="S9" s="358">
        <f t="shared" si="4"/>
        <v>3.03756994404476</v>
      </c>
    </row>
    <row r="10" spans="1:19" ht="24.75" customHeight="1">
      <c r="A10" s="133" t="s">
        <v>139</v>
      </c>
      <c r="B10" s="365">
        <v>1018</v>
      </c>
      <c r="C10" s="366">
        <v>956</v>
      </c>
      <c r="D10" s="350">
        <f t="shared" si="0"/>
        <v>-6.090373280943028</v>
      </c>
      <c r="E10" s="367">
        <v>263</v>
      </c>
      <c r="F10" s="368">
        <v>284</v>
      </c>
      <c r="G10" s="354">
        <f t="shared" si="1"/>
        <v>7.984790874524705</v>
      </c>
      <c r="H10" s="365">
        <v>403</v>
      </c>
      <c r="I10" s="366">
        <v>494</v>
      </c>
      <c r="J10" s="350">
        <f t="shared" si="2"/>
        <v>22.580645161290324</v>
      </c>
      <c r="K10" s="367">
        <v>0</v>
      </c>
      <c r="L10" s="368">
        <v>0</v>
      </c>
      <c r="M10" s="354">
        <v>0</v>
      </c>
      <c r="N10" s="365">
        <v>0</v>
      </c>
      <c r="O10" s="366">
        <v>0</v>
      </c>
      <c r="P10" s="350">
        <v>0</v>
      </c>
      <c r="Q10" s="367">
        <f t="shared" si="3"/>
        <v>1684</v>
      </c>
      <c r="R10" s="369">
        <f t="shared" si="3"/>
        <v>1734</v>
      </c>
      <c r="S10" s="358">
        <f t="shared" si="4"/>
        <v>2.9691211401425166</v>
      </c>
    </row>
    <row r="11" spans="1:19" ht="24.75" customHeight="1" thickBot="1">
      <c r="A11" s="133" t="s">
        <v>174</v>
      </c>
      <c r="B11" s="370">
        <v>1054</v>
      </c>
      <c r="C11" s="371">
        <v>997</v>
      </c>
      <c r="D11" s="351">
        <f t="shared" si="0"/>
        <v>-5.407969639468691</v>
      </c>
      <c r="E11" s="372">
        <v>438</v>
      </c>
      <c r="F11" s="373">
        <v>507</v>
      </c>
      <c r="G11" s="355">
        <f t="shared" si="1"/>
        <v>15.753424657534243</v>
      </c>
      <c r="H11" s="370">
        <v>23</v>
      </c>
      <c r="I11" s="371">
        <v>10</v>
      </c>
      <c r="J11" s="351">
        <f t="shared" si="2"/>
        <v>-56.52173913043479</v>
      </c>
      <c r="K11" s="372">
        <v>149</v>
      </c>
      <c r="L11" s="373">
        <v>100</v>
      </c>
      <c r="M11" s="355">
        <f>(L11/K11-1)*100</f>
        <v>-32.88590604026845</v>
      </c>
      <c r="N11" s="370">
        <v>1</v>
      </c>
      <c r="O11" s="371">
        <v>0</v>
      </c>
      <c r="P11" s="351">
        <f>(O11/N11-1)*100</f>
        <v>-100</v>
      </c>
      <c r="Q11" s="372">
        <f t="shared" si="3"/>
        <v>1665</v>
      </c>
      <c r="R11" s="374">
        <f t="shared" si="3"/>
        <v>1614</v>
      </c>
      <c r="S11" s="359">
        <f t="shared" si="4"/>
        <v>-3.063063063063065</v>
      </c>
    </row>
    <row r="12" spans="1:19" ht="24.75" customHeight="1" thickBot="1">
      <c r="A12" s="134" t="s">
        <v>114</v>
      </c>
      <c r="B12" s="375">
        <f>SUM(B7:B11)</f>
        <v>5349</v>
      </c>
      <c r="C12" s="375">
        <f>SUM(C7:C11)</f>
        <v>4846</v>
      </c>
      <c r="D12" s="352">
        <f t="shared" si="0"/>
        <v>-9.403626846139467</v>
      </c>
      <c r="E12" s="376">
        <f>SUM(E7:E11)</f>
        <v>1593</v>
      </c>
      <c r="F12" s="376">
        <f>SUM(F7:F11)</f>
        <v>1828</v>
      </c>
      <c r="G12" s="356">
        <f t="shared" si="1"/>
        <v>14.752040175768988</v>
      </c>
      <c r="H12" s="375">
        <f>SUM(H7:H11)</f>
        <v>502</v>
      </c>
      <c r="I12" s="375">
        <f>SUM(I7:I11)</f>
        <v>602</v>
      </c>
      <c r="J12" s="352">
        <f t="shared" si="2"/>
        <v>19.920318725099605</v>
      </c>
      <c r="K12" s="376">
        <f>SUM(K7:K11)</f>
        <v>151</v>
      </c>
      <c r="L12" s="376">
        <f>SUM(L7:L11)</f>
        <v>102</v>
      </c>
      <c r="M12" s="356">
        <f>(L12/K12-1)*100</f>
        <v>-32.450331125827816</v>
      </c>
      <c r="N12" s="375">
        <f>SUM(N7:N11)</f>
        <v>5</v>
      </c>
      <c r="O12" s="375">
        <f>SUM(O7:O11)</f>
        <v>0</v>
      </c>
      <c r="P12" s="352">
        <f>(O12/N12-1)*100</f>
        <v>-100</v>
      </c>
      <c r="Q12" s="376">
        <f t="shared" si="3"/>
        <v>7600</v>
      </c>
      <c r="R12" s="377">
        <f t="shared" si="3"/>
        <v>7378</v>
      </c>
      <c r="S12" s="356">
        <f t="shared" si="4"/>
        <v>-2.9210526315789465</v>
      </c>
    </row>
    <row r="24" ht="12.75">
      <c r="J24" s="181"/>
    </row>
  </sheetData>
  <mergeCells count="26">
    <mergeCell ref="A2:S2"/>
    <mergeCell ref="Q5:Q6"/>
    <mergeCell ref="R5:R6"/>
    <mergeCell ref="H5:H6"/>
    <mergeCell ref="I5:I6"/>
    <mergeCell ref="K5:K6"/>
    <mergeCell ref="L5:L6"/>
    <mergeCell ref="N5:N6"/>
    <mergeCell ref="O5:O6"/>
    <mergeCell ref="H4:J4"/>
    <mergeCell ref="K4:M4"/>
    <mergeCell ref="Q4:S4"/>
    <mergeCell ref="N4:P4"/>
    <mergeCell ref="A4:A6"/>
    <mergeCell ref="B4:D4"/>
    <mergeCell ref="B5:B6"/>
    <mergeCell ref="C5:C6"/>
    <mergeCell ref="E4:G4"/>
    <mergeCell ref="E5:E6"/>
    <mergeCell ref="F5:F6"/>
    <mergeCell ref="S5:S6"/>
    <mergeCell ref="D5:D6"/>
    <mergeCell ref="G5:G6"/>
    <mergeCell ref="J5:J6"/>
    <mergeCell ref="M5:M6"/>
    <mergeCell ref="P5:P6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05"/>
  <sheetViews>
    <sheetView zoomScale="70" zoomScaleNormal="70" workbookViewId="0" topLeftCell="A46">
      <selection activeCell="AZ19" sqref="AZ19"/>
    </sheetView>
  </sheetViews>
  <sheetFormatPr defaultColWidth="9.140625" defaultRowHeight="12.75"/>
  <cols>
    <col min="1" max="1" width="22.421875" style="0" customWidth="1"/>
    <col min="2" max="5" width="5.00390625" style="0" bestFit="1" customWidth="1"/>
    <col min="6" max="7" width="5.28125" style="0" bestFit="1" customWidth="1"/>
    <col min="8" max="8" width="4.140625" style="0" customWidth="1"/>
    <col min="9" max="13" width="5.00390625" style="0" customWidth="1"/>
    <col min="14" max="14" width="5.421875" style="0" bestFit="1" customWidth="1"/>
    <col min="15" max="15" width="5.00390625" style="0" bestFit="1" customWidth="1"/>
    <col min="16" max="16" width="6.421875" style="0" bestFit="1" customWidth="1"/>
    <col min="17" max="19" width="5.00390625" style="0" bestFit="1" customWidth="1"/>
    <col min="20" max="21" width="3.8515625" style="0" bestFit="1" customWidth="1"/>
    <col min="22" max="22" width="4.140625" style="0" bestFit="1" customWidth="1"/>
    <col min="23" max="27" width="4.140625" style="0" customWidth="1"/>
    <col min="28" max="28" width="4.28125" style="0" customWidth="1"/>
    <col min="29" max="29" width="4.57421875" style="0" bestFit="1" customWidth="1"/>
    <col min="30" max="30" width="4.421875" style="0" bestFit="1" customWidth="1"/>
    <col min="31" max="31" width="6.28125" style="0" customWidth="1"/>
    <col min="32" max="33" width="4.00390625" style="0" bestFit="1" customWidth="1"/>
    <col min="34" max="34" width="4.140625" style="0" bestFit="1" customWidth="1"/>
    <col min="35" max="36" width="4.00390625" style="0" bestFit="1" customWidth="1"/>
    <col min="37" max="37" width="4.140625" style="0" bestFit="1" customWidth="1"/>
    <col min="38" max="43" width="4.140625" style="0" customWidth="1"/>
    <col min="44" max="45" width="5.00390625" style="0" bestFit="1" customWidth="1"/>
    <col min="46" max="46" width="5.8515625" style="0" customWidth="1"/>
    <col min="47" max="47" width="7.8515625" style="0" customWidth="1"/>
    <col min="48" max="48" width="7.8515625" style="0" bestFit="1" customWidth="1"/>
    <col min="49" max="49" width="6.28125" style="0" customWidth="1"/>
    <col min="50" max="50" width="22.421875" style="0" bestFit="1" customWidth="1"/>
  </cols>
  <sheetData>
    <row r="1" ht="12.75">
      <c r="AX1" t="s">
        <v>187</v>
      </c>
    </row>
    <row r="2" spans="1:50" ht="20.25">
      <c r="A2" s="312" t="s">
        <v>195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</row>
    <row r="3" ht="18.75" thickBot="1">
      <c r="D3" s="179"/>
    </row>
    <row r="4" spans="1:50" ht="13.5" thickBot="1">
      <c r="A4" s="51" t="s">
        <v>149</v>
      </c>
      <c r="B4" s="314">
        <v>2008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52"/>
      <c r="AW4" s="52"/>
      <c r="AX4" s="188"/>
    </row>
    <row r="5" spans="1:50" ht="13.5" thickBot="1">
      <c r="A5" s="316" t="s">
        <v>148</v>
      </c>
      <c r="B5" s="318" t="s">
        <v>179</v>
      </c>
      <c r="C5" s="319"/>
      <c r="D5" s="319"/>
      <c r="E5" s="319"/>
      <c r="F5" s="319"/>
      <c r="G5" s="319"/>
      <c r="H5" s="320"/>
      <c r="I5" s="320"/>
      <c r="J5" s="320"/>
      <c r="K5" s="320"/>
      <c r="L5" s="320"/>
      <c r="M5" s="320"/>
      <c r="N5" s="320"/>
      <c r="O5" s="321">
        <v>2007</v>
      </c>
      <c r="P5" s="322"/>
      <c r="Q5" s="323" t="s">
        <v>180</v>
      </c>
      <c r="R5" s="324"/>
      <c r="S5" s="324"/>
      <c r="T5" s="324"/>
      <c r="U5" s="324"/>
      <c r="V5" s="324"/>
      <c r="W5" s="325"/>
      <c r="X5" s="325"/>
      <c r="Y5" s="325"/>
      <c r="Z5" s="325"/>
      <c r="AA5" s="325"/>
      <c r="AB5" s="325"/>
      <c r="AC5" s="325"/>
      <c r="AD5" s="326">
        <v>2007</v>
      </c>
      <c r="AE5" s="327"/>
      <c r="AF5" s="328" t="s">
        <v>181</v>
      </c>
      <c r="AG5" s="329"/>
      <c r="AH5" s="329"/>
      <c r="AI5" s="329"/>
      <c r="AJ5" s="329"/>
      <c r="AK5" s="329"/>
      <c r="AL5" s="330"/>
      <c r="AM5" s="330"/>
      <c r="AN5" s="330"/>
      <c r="AO5" s="330"/>
      <c r="AP5" s="330"/>
      <c r="AQ5" s="330"/>
      <c r="AR5" s="330"/>
      <c r="AS5" s="331">
        <v>2007</v>
      </c>
      <c r="AT5" s="332"/>
      <c r="AU5" s="333" t="s">
        <v>156</v>
      </c>
      <c r="AV5" s="286" t="s">
        <v>167</v>
      </c>
      <c r="AW5" s="287"/>
      <c r="AX5" s="289"/>
    </row>
    <row r="6" spans="1:50" ht="17.25" thickBot="1">
      <c r="A6" s="317"/>
      <c r="B6" s="53" t="s">
        <v>150</v>
      </c>
      <c r="C6" s="54" t="s">
        <v>151</v>
      </c>
      <c r="D6" s="54" t="s">
        <v>152</v>
      </c>
      <c r="E6" s="54" t="s">
        <v>153</v>
      </c>
      <c r="F6" s="54" t="s">
        <v>154</v>
      </c>
      <c r="G6" s="54" t="s">
        <v>155</v>
      </c>
      <c r="H6" s="54" t="s">
        <v>189</v>
      </c>
      <c r="I6" s="191" t="s">
        <v>190</v>
      </c>
      <c r="J6" s="54" t="s">
        <v>191</v>
      </c>
      <c r="K6" s="57" t="s">
        <v>192</v>
      </c>
      <c r="L6" s="207" t="s">
        <v>193</v>
      </c>
      <c r="M6" s="207" t="s">
        <v>194</v>
      </c>
      <c r="N6" s="55" t="s">
        <v>114</v>
      </c>
      <c r="O6" s="56" t="s">
        <v>114</v>
      </c>
      <c r="P6" s="57" t="s">
        <v>166</v>
      </c>
      <c r="Q6" s="58" t="s">
        <v>150</v>
      </c>
      <c r="R6" s="59" t="s">
        <v>151</v>
      </c>
      <c r="S6" s="59" t="s">
        <v>152</v>
      </c>
      <c r="T6" s="59" t="s">
        <v>153</v>
      </c>
      <c r="U6" s="59" t="s">
        <v>154</v>
      </c>
      <c r="V6" s="59" t="s">
        <v>155</v>
      </c>
      <c r="W6" s="59" t="s">
        <v>189</v>
      </c>
      <c r="X6" s="193" t="s">
        <v>190</v>
      </c>
      <c r="Y6" s="59" t="s">
        <v>191</v>
      </c>
      <c r="Z6" s="192" t="s">
        <v>192</v>
      </c>
      <c r="AA6" s="208" t="s">
        <v>193</v>
      </c>
      <c r="AB6" s="208" t="s">
        <v>194</v>
      </c>
      <c r="AC6" s="60" t="s">
        <v>114</v>
      </c>
      <c r="AD6" s="61" t="s">
        <v>114</v>
      </c>
      <c r="AE6" s="62" t="s">
        <v>166</v>
      </c>
      <c r="AF6" s="63" t="s">
        <v>150</v>
      </c>
      <c r="AG6" s="64" t="s">
        <v>151</v>
      </c>
      <c r="AH6" s="64" t="s">
        <v>152</v>
      </c>
      <c r="AI6" s="64" t="s">
        <v>153</v>
      </c>
      <c r="AJ6" s="64" t="s">
        <v>154</v>
      </c>
      <c r="AK6" s="64" t="s">
        <v>155</v>
      </c>
      <c r="AL6" s="64" t="s">
        <v>189</v>
      </c>
      <c r="AM6" s="195" t="s">
        <v>190</v>
      </c>
      <c r="AN6" s="64" t="s">
        <v>191</v>
      </c>
      <c r="AO6" s="194" t="s">
        <v>192</v>
      </c>
      <c r="AP6" s="210" t="s">
        <v>193</v>
      </c>
      <c r="AQ6" s="210" t="s">
        <v>194</v>
      </c>
      <c r="AR6" s="65" t="s">
        <v>114</v>
      </c>
      <c r="AS6" s="66" t="s">
        <v>114</v>
      </c>
      <c r="AT6" s="164" t="s">
        <v>166</v>
      </c>
      <c r="AU6" s="334"/>
      <c r="AV6" s="67" t="s">
        <v>114</v>
      </c>
      <c r="AW6" s="182" t="s">
        <v>166</v>
      </c>
      <c r="AX6" s="289"/>
    </row>
    <row r="7" spans="1:50" ht="15" customHeight="1" thickBot="1">
      <c r="A7" s="68" t="s">
        <v>127</v>
      </c>
      <c r="B7" s="69">
        <v>12</v>
      </c>
      <c r="C7" s="70">
        <v>5</v>
      </c>
      <c r="D7" s="70">
        <v>12</v>
      </c>
      <c r="E7" s="70">
        <v>9</v>
      </c>
      <c r="F7" s="70">
        <v>4</v>
      </c>
      <c r="G7" s="70">
        <v>7</v>
      </c>
      <c r="H7" s="70">
        <v>11</v>
      </c>
      <c r="I7" s="70">
        <v>7</v>
      </c>
      <c r="J7" s="70">
        <v>11</v>
      </c>
      <c r="K7" s="70">
        <v>7</v>
      </c>
      <c r="L7" s="70">
        <v>14</v>
      </c>
      <c r="M7" s="340">
        <v>16</v>
      </c>
      <c r="N7" s="71">
        <f aca="true" t="shared" si="0" ref="N7:N27">SUM(B7:M7)</f>
        <v>115</v>
      </c>
      <c r="O7" s="72">
        <v>127</v>
      </c>
      <c r="P7" s="157">
        <f>(+N7/O7-1)*100</f>
        <v>-9.4488188976378</v>
      </c>
      <c r="Q7" s="73">
        <v>4</v>
      </c>
      <c r="R7" s="74">
        <v>5</v>
      </c>
      <c r="S7" s="74">
        <v>3</v>
      </c>
      <c r="T7" s="74">
        <v>6</v>
      </c>
      <c r="U7" s="74">
        <v>4</v>
      </c>
      <c r="V7" s="74">
        <v>8</v>
      </c>
      <c r="W7" s="74">
        <v>6</v>
      </c>
      <c r="X7" s="74">
        <v>10</v>
      </c>
      <c r="Y7" s="74">
        <v>7</v>
      </c>
      <c r="Z7" s="74">
        <v>3</v>
      </c>
      <c r="AA7" s="74">
        <v>4</v>
      </c>
      <c r="AB7" s="343">
        <v>2</v>
      </c>
      <c r="AC7" s="75">
        <f aca="true" t="shared" si="1" ref="AC7:AC27">SUM(Q7:AB7)</f>
        <v>62</v>
      </c>
      <c r="AD7" s="73">
        <v>64</v>
      </c>
      <c r="AE7" s="161">
        <f>(+AC7/AD7-1)*100</f>
        <v>-3.125</v>
      </c>
      <c r="AF7" s="76">
        <v>16</v>
      </c>
      <c r="AG7" s="77">
        <v>14</v>
      </c>
      <c r="AH7" s="77">
        <v>51</v>
      </c>
      <c r="AI7" s="77">
        <v>16</v>
      </c>
      <c r="AJ7" s="77">
        <v>23</v>
      </c>
      <c r="AK7" s="77">
        <v>36</v>
      </c>
      <c r="AL7" s="77">
        <v>23</v>
      </c>
      <c r="AM7" s="77">
        <v>35</v>
      </c>
      <c r="AN7" s="77">
        <v>16</v>
      </c>
      <c r="AO7" s="77">
        <v>17</v>
      </c>
      <c r="AP7" s="77">
        <v>8</v>
      </c>
      <c r="AQ7" s="346">
        <v>12</v>
      </c>
      <c r="AR7" s="78">
        <f aca="true" t="shared" si="2" ref="AR7:AR27">SUM(AF7:AQ7)</f>
        <v>267</v>
      </c>
      <c r="AS7" s="87">
        <f>AV7-O7-AD7</f>
        <v>312</v>
      </c>
      <c r="AT7" s="165">
        <f>(+AR7/AS7-1)*100</f>
        <v>-14.423076923076927</v>
      </c>
      <c r="AU7" s="79">
        <f aca="true" t="shared" si="3" ref="AU7:AU28">N7+AC7+AR7</f>
        <v>444</v>
      </c>
      <c r="AV7" s="80">
        <v>503</v>
      </c>
      <c r="AW7" s="176">
        <f>(+AU7/AV7-1)*100</f>
        <v>-11.729622266401595</v>
      </c>
      <c r="AX7" s="189"/>
    </row>
    <row r="8" spans="1:50" ht="15" customHeight="1" thickBot="1">
      <c r="A8" s="68" t="s">
        <v>128</v>
      </c>
      <c r="B8" s="81">
        <v>8</v>
      </c>
      <c r="C8" s="82">
        <v>2</v>
      </c>
      <c r="D8" s="82">
        <v>4</v>
      </c>
      <c r="E8" s="82">
        <v>4</v>
      </c>
      <c r="F8" s="82">
        <v>3</v>
      </c>
      <c r="G8" s="82">
        <v>6</v>
      </c>
      <c r="H8" s="82">
        <v>7</v>
      </c>
      <c r="I8" s="82">
        <v>3</v>
      </c>
      <c r="J8" s="82">
        <v>4</v>
      </c>
      <c r="K8" s="82">
        <v>6</v>
      </c>
      <c r="L8" s="82">
        <v>9</v>
      </c>
      <c r="M8" s="341">
        <v>6</v>
      </c>
      <c r="N8" s="71">
        <f t="shared" si="0"/>
        <v>62</v>
      </c>
      <c r="O8" s="69">
        <v>58</v>
      </c>
      <c r="P8" s="157">
        <f aca="true" t="shared" si="4" ref="P8:P27">(+N8/O8-1)*100</f>
        <v>6.896551724137923</v>
      </c>
      <c r="Q8" s="83">
        <v>0</v>
      </c>
      <c r="R8" s="84">
        <v>0</v>
      </c>
      <c r="S8" s="84">
        <v>1</v>
      </c>
      <c r="T8" s="84">
        <v>1</v>
      </c>
      <c r="U8" s="84">
        <v>0</v>
      </c>
      <c r="V8" s="84">
        <v>5</v>
      </c>
      <c r="W8" s="84">
        <v>3</v>
      </c>
      <c r="X8" s="84">
        <v>3</v>
      </c>
      <c r="Y8" s="84">
        <v>0</v>
      </c>
      <c r="Z8" s="84">
        <v>1</v>
      </c>
      <c r="AA8" s="84">
        <v>2</v>
      </c>
      <c r="AB8" s="344">
        <v>2</v>
      </c>
      <c r="AC8" s="75">
        <f t="shared" si="1"/>
        <v>18</v>
      </c>
      <c r="AD8" s="83">
        <v>30</v>
      </c>
      <c r="AE8" s="161">
        <f aca="true" t="shared" si="5" ref="AE8:AE28">(+AC8/AD8-1)*100</f>
        <v>-40</v>
      </c>
      <c r="AF8" s="85">
        <v>5</v>
      </c>
      <c r="AG8" s="86">
        <v>4</v>
      </c>
      <c r="AH8" s="86">
        <v>14</v>
      </c>
      <c r="AI8" s="86">
        <v>9</v>
      </c>
      <c r="AJ8" s="86">
        <v>8</v>
      </c>
      <c r="AK8" s="86">
        <v>31</v>
      </c>
      <c r="AL8" s="86">
        <v>9</v>
      </c>
      <c r="AM8" s="86">
        <v>9</v>
      </c>
      <c r="AN8" s="86">
        <v>8</v>
      </c>
      <c r="AO8" s="86">
        <v>6</v>
      </c>
      <c r="AP8" s="86">
        <v>6</v>
      </c>
      <c r="AQ8" s="347">
        <v>10</v>
      </c>
      <c r="AR8" s="78">
        <f t="shared" si="2"/>
        <v>119</v>
      </c>
      <c r="AS8" s="87">
        <f aca="true" t="shared" si="6" ref="AS8:AS27">AV8-O8-AD8</f>
        <v>154</v>
      </c>
      <c r="AT8" s="165">
        <f aca="true" t="shared" si="7" ref="AT8:AT28">(+AR8/AS8-1)*100</f>
        <v>-22.72727272727273</v>
      </c>
      <c r="AU8" s="88">
        <f t="shared" si="3"/>
        <v>199</v>
      </c>
      <c r="AV8" s="80">
        <v>242</v>
      </c>
      <c r="AW8" s="176">
        <f aca="true" t="shared" si="8" ref="AW8:AW28">(+AU8/AV8-1)*100</f>
        <v>-17.76859504132231</v>
      </c>
      <c r="AX8" s="189"/>
    </row>
    <row r="9" spans="1:50" ht="15" customHeight="1" thickBot="1">
      <c r="A9" s="68" t="s">
        <v>129</v>
      </c>
      <c r="B9" s="81">
        <v>3</v>
      </c>
      <c r="C9" s="82">
        <v>2</v>
      </c>
      <c r="D9" s="82">
        <v>3</v>
      </c>
      <c r="E9" s="82">
        <v>3</v>
      </c>
      <c r="F9" s="82">
        <v>1</v>
      </c>
      <c r="G9" s="82">
        <v>5</v>
      </c>
      <c r="H9" s="82">
        <v>2</v>
      </c>
      <c r="I9" s="82">
        <v>2</v>
      </c>
      <c r="J9" s="82">
        <v>7</v>
      </c>
      <c r="K9" s="82">
        <v>2</v>
      </c>
      <c r="L9" s="82">
        <v>4</v>
      </c>
      <c r="M9" s="341">
        <v>4</v>
      </c>
      <c r="N9" s="71">
        <f t="shared" si="0"/>
        <v>38</v>
      </c>
      <c r="O9" s="69">
        <v>32</v>
      </c>
      <c r="P9" s="157">
        <f t="shared" si="4"/>
        <v>18.75</v>
      </c>
      <c r="Q9" s="83">
        <v>2</v>
      </c>
      <c r="R9" s="84">
        <v>3</v>
      </c>
      <c r="S9" s="84">
        <v>5</v>
      </c>
      <c r="T9" s="84">
        <v>2</v>
      </c>
      <c r="U9" s="84">
        <v>4</v>
      </c>
      <c r="V9" s="84">
        <v>4</v>
      </c>
      <c r="W9" s="84">
        <v>2</v>
      </c>
      <c r="X9" s="84">
        <v>3</v>
      </c>
      <c r="Y9" s="84">
        <v>1</v>
      </c>
      <c r="Z9" s="84">
        <v>2</v>
      </c>
      <c r="AA9" s="84">
        <v>2</v>
      </c>
      <c r="AB9" s="344">
        <v>0</v>
      </c>
      <c r="AC9" s="75">
        <f t="shared" si="1"/>
        <v>30</v>
      </c>
      <c r="AD9" s="83">
        <v>23</v>
      </c>
      <c r="AE9" s="161">
        <f t="shared" si="5"/>
        <v>30.434782608695656</v>
      </c>
      <c r="AF9" s="85">
        <v>3</v>
      </c>
      <c r="AG9" s="86">
        <v>1</v>
      </c>
      <c r="AH9" s="86">
        <v>11</v>
      </c>
      <c r="AI9" s="86">
        <v>1</v>
      </c>
      <c r="AJ9" s="86">
        <v>6</v>
      </c>
      <c r="AK9" s="86">
        <v>20</v>
      </c>
      <c r="AL9" s="86">
        <v>7</v>
      </c>
      <c r="AM9" s="86">
        <v>12</v>
      </c>
      <c r="AN9" s="86">
        <v>10</v>
      </c>
      <c r="AO9" s="86">
        <v>8</v>
      </c>
      <c r="AP9" s="86">
        <v>8</v>
      </c>
      <c r="AQ9" s="347">
        <v>7</v>
      </c>
      <c r="AR9" s="78">
        <f t="shared" si="2"/>
        <v>94</v>
      </c>
      <c r="AS9" s="87">
        <f t="shared" si="6"/>
        <v>104</v>
      </c>
      <c r="AT9" s="165">
        <f t="shared" si="7"/>
        <v>-9.615384615384615</v>
      </c>
      <c r="AU9" s="88">
        <f t="shared" si="3"/>
        <v>162</v>
      </c>
      <c r="AV9" s="80">
        <v>159</v>
      </c>
      <c r="AW9" s="176">
        <f t="shared" si="8"/>
        <v>1.8867924528301883</v>
      </c>
      <c r="AX9" s="189"/>
    </row>
    <row r="10" spans="1:50" ht="15" customHeight="1" thickBot="1">
      <c r="A10" s="68" t="s">
        <v>130</v>
      </c>
      <c r="B10" s="81">
        <v>2</v>
      </c>
      <c r="C10" s="82">
        <v>4</v>
      </c>
      <c r="D10" s="82">
        <v>2</v>
      </c>
      <c r="E10" s="82">
        <v>0</v>
      </c>
      <c r="F10" s="82">
        <v>4</v>
      </c>
      <c r="G10" s="82">
        <v>1</v>
      </c>
      <c r="H10" s="82">
        <v>1</v>
      </c>
      <c r="I10" s="82">
        <v>4</v>
      </c>
      <c r="J10" s="82">
        <v>3</v>
      </c>
      <c r="K10" s="82">
        <v>2</v>
      </c>
      <c r="L10" s="82">
        <v>6</v>
      </c>
      <c r="M10" s="341">
        <v>1</v>
      </c>
      <c r="N10" s="71">
        <f t="shared" si="0"/>
        <v>30</v>
      </c>
      <c r="O10" s="69">
        <v>25</v>
      </c>
      <c r="P10" s="157">
        <f t="shared" si="4"/>
        <v>19.999999999999996</v>
      </c>
      <c r="Q10" s="83">
        <v>1</v>
      </c>
      <c r="R10" s="84">
        <v>5</v>
      </c>
      <c r="S10" s="84">
        <v>2</v>
      </c>
      <c r="T10" s="84">
        <v>0</v>
      </c>
      <c r="U10" s="84">
        <v>3</v>
      </c>
      <c r="V10" s="84">
        <v>3</v>
      </c>
      <c r="W10" s="84">
        <v>1</v>
      </c>
      <c r="X10" s="84">
        <v>3</v>
      </c>
      <c r="Y10" s="84">
        <v>1</v>
      </c>
      <c r="Z10" s="84">
        <v>1</v>
      </c>
      <c r="AA10" s="84">
        <v>1</v>
      </c>
      <c r="AB10" s="344">
        <v>1</v>
      </c>
      <c r="AC10" s="75">
        <f t="shared" si="1"/>
        <v>22</v>
      </c>
      <c r="AD10" s="83">
        <v>18</v>
      </c>
      <c r="AE10" s="161">
        <f t="shared" si="5"/>
        <v>22.222222222222232</v>
      </c>
      <c r="AF10" s="85">
        <v>3</v>
      </c>
      <c r="AG10" s="86">
        <v>3</v>
      </c>
      <c r="AH10" s="86">
        <v>8</v>
      </c>
      <c r="AI10" s="86">
        <v>4</v>
      </c>
      <c r="AJ10" s="86">
        <v>5</v>
      </c>
      <c r="AK10" s="86">
        <v>24</v>
      </c>
      <c r="AL10" s="86">
        <v>9</v>
      </c>
      <c r="AM10" s="86">
        <v>16</v>
      </c>
      <c r="AN10" s="86">
        <v>5</v>
      </c>
      <c r="AO10" s="86">
        <v>6</v>
      </c>
      <c r="AP10" s="86">
        <v>7</v>
      </c>
      <c r="AQ10" s="347">
        <v>3</v>
      </c>
      <c r="AR10" s="78">
        <f t="shared" si="2"/>
        <v>93</v>
      </c>
      <c r="AS10" s="87">
        <f t="shared" si="6"/>
        <v>104</v>
      </c>
      <c r="AT10" s="165">
        <f t="shared" si="7"/>
        <v>-10.576923076923073</v>
      </c>
      <c r="AU10" s="88">
        <f t="shared" si="3"/>
        <v>145</v>
      </c>
      <c r="AV10" s="80">
        <v>147</v>
      </c>
      <c r="AW10" s="176">
        <f t="shared" si="8"/>
        <v>-1.3605442176870763</v>
      </c>
      <c r="AX10" s="189"/>
    </row>
    <row r="11" spans="1:50" ht="15" customHeight="1" thickBot="1">
      <c r="A11" s="68" t="s">
        <v>131</v>
      </c>
      <c r="B11" s="81">
        <v>15</v>
      </c>
      <c r="C11" s="82">
        <v>14</v>
      </c>
      <c r="D11" s="82">
        <v>24</v>
      </c>
      <c r="E11" s="82">
        <v>11</v>
      </c>
      <c r="F11" s="82">
        <v>17</v>
      </c>
      <c r="G11" s="82">
        <v>24</v>
      </c>
      <c r="H11" s="82">
        <v>19</v>
      </c>
      <c r="I11" s="82">
        <v>24</v>
      </c>
      <c r="J11" s="82">
        <v>15</v>
      </c>
      <c r="K11" s="82">
        <v>12</v>
      </c>
      <c r="L11" s="82">
        <v>29</v>
      </c>
      <c r="M11" s="341">
        <v>19</v>
      </c>
      <c r="N11" s="71">
        <f t="shared" si="0"/>
        <v>223</v>
      </c>
      <c r="O11" s="69">
        <v>259</v>
      </c>
      <c r="P11" s="157">
        <f t="shared" si="4"/>
        <v>-13.899613899613906</v>
      </c>
      <c r="Q11" s="83">
        <v>8</v>
      </c>
      <c r="R11" s="84">
        <v>6</v>
      </c>
      <c r="S11" s="84">
        <v>11</v>
      </c>
      <c r="T11" s="84">
        <v>12</v>
      </c>
      <c r="U11" s="84">
        <v>18</v>
      </c>
      <c r="V11" s="84">
        <v>13</v>
      </c>
      <c r="W11" s="84">
        <v>10</v>
      </c>
      <c r="X11" s="84">
        <v>15</v>
      </c>
      <c r="Y11" s="84">
        <v>12</v>
      </c>
      <c r="Z11" s="84">
        <v>15</v>
      </c>
      <c r="AA11" s="84">
        <v>12</v>
      </c>
      <c r="AB11" s="344">
        <v>11</v>
      </c>
      <c r="AC11" s="75">
        <f t="shared" si="1"/>
        <v>143</v>
      </c>
      <c r="AD11" s="83">
        <v>130</v>
      </c>
      <c r="AE11" s="161">
        <f t="shared" si="5"/>
        <v>10.000000000000009</v>
      </c>
      <c r="AF11" s="85">
        <v>23</v>
      </c>
      <c r="AG11" s="86">
        <v>16</v>
      </c>
      <c r="AH11" s="86">
        <v>35</v>
      </c>
      <c r="AI11" s="86">
        <v>21</v>
      </c>
      <c r="AJ11" s="86">
        <v>22</v>
      </c>
      <c r="AK11" s="86">
        <v>27</v>
      </c>
      <c r="AL11" s="86">
        <v>31</v>
      </c>
      <c r="AM11" s="86">
        <v>38</v>
      </c>
      <c r="AN11" s="86">
        <v>26</v>
      </c>
      <c r="AO11" s="86">
        <v>26</v>
      </c>
      <c r="AP11" s="86">
        <v>22</v>
      </c>
      <c r="AQ11" s="347">
        <v>23</v>
      </c>
      <c r="AR11" s="78">
        <f t="shared" si="2"/>
        <v>310</v>
      </c>
      <c r="AS11" s="87">
        <f t="shared" si="6"/>
        <v>349</v>
      </c>
      <c r="AT11" s="165">
        <f t="shared" si="7"/>
        <v>-11.174785100286533</v>
      </c>
      <c r="AU11" s="88">
        <f t="shared" si="3"/>
        <v>676</v>
      </c>
      <c r="AV11" s="80">
        <v>738</v>
      </c>
      <c r="AW11" s="176">
        <f t="shared" si="8"/>
        <v>-8.40108401084011</v>
      </c>
      <c r="AX11" s="189"/>
    </row>
    <row r="12" spans="1:50" ht="15" customHeight="1" thickBot="1">
      <c r="A12" s="68" t="s">
        <v>132</v>
      </c>
      <c r="B12" s="81">
        <v>3</v>
      </c>
      <c r="C12" s="82">
        <v>2</v>
      </c>
      <c r="D12" s="82">
        <v>2</v>
      </c>
      <c r="E12" s="82">
        <v>4</v>
      </c>
      <c r="F12" s="82">
        <v>2</v>
      </c>
      <c r="G12" s="82">
        <v>5</v>
      </c>
      <c r="H12" s="82">
        <v>4</v>
      </c>
      <c r="I12" s="82">
        <v>2</v>
      </c>
      <c r="J12" s="82">
        <v>3</v>
      </c>
      <c r="K12" s="82">
        <v>4</v>
      </c>
      <c r="L12" s="82">
        <v>3</v>
      </c>
      <c r="M12" s="341">
        <v>4</v>
      </c>
      <c r="N12" s="71">
        <f t="shared" si="0"/>
        <v>38</v>
      </c>
      <c r="O12" s="69">
        <v>35</v>
      </c>
      <c r="P12" s="157">
        <f t="shared" si="4"/>
        <v>8.571428571428562</v>
      </c>
      <c r="Q12" s="83">
        <v>3</v>
      </c>
      <c r="R12" s="84">
        <v>1</v>
      </c>
      <c r="S12" s="84">
        <v>3</v>
      </c>
      <c r="T12" s="84">
        <v>5</v>
      </c>
      <c r="U12" s="84">
        <v>7</v>
      </c>
      <c r="V12" s="84">
        <v>5</v>
      </c>
      <c r="W12" s="84">
        <v>1</v>
      </c>
      <c r="X12" s="84">
        <v>3</v>
      </c>
      <c r="Y12" s="84">
        <v>3</v>
      </c>
      <c r="Z12" s="84">
        <v>4</v>
      </c>
      <c r="AA12" s="84">
        <v>2</v>
      </c>
      <c r="AB12" s="344">
        <v>1</v>
      </c>
      <c r="AC12" s="75">
        <f t="shared" si="1"/>
        <v>38</v>
      </c>
      <c r="AD12" s="83">
        <v>42</v>
      </c>
      <c r="AE12" s="161">
        <f t="shared" si="5"/>
        <v>-9.523809523809524</v>
      </c>
      <c r="AF12" s="85">
        <v>5</v>
      </c>
      <c r="AG12" s="86">
        <v>6</v>
      </c>
      <c r="AH12" s="86">
        <v>14</v>
      </c>
      <c r="AI12" s="86">
        <v>5</v>
      </c>
      <c r="AJ12" s="86">
        <v>2</v>
      </c>
      <c r="AK12" s="86">
        <v>8</v>
      </c>
      <c r="AL12" s="86">
        <v>5</v>
      </c>
      <c r="AM12" s="86">
        <v>5</v>
      </c>
      <c r="AN12" s="86">
        <v>2</v>
      </c>
      <c r="AO12" s="86">
        <v>0</v>
      </c>
      <c r="AP12" s="86">
        <v>3</v>
      </c>
      <c r="AQ12" s="347">
        <v>6</v>
      </c>
      <c r="AR12" s="78">
        <f t="shared" si="2"/>
        <v>61</v>
      </c>
      <c r="AS12" s="87">
        <f t="shared" si="6"/>
        <v>109</v>
      </c>
      <c r="AT12" s="165">
        <f t="shared" si="7"/>
        <v>-44.03669724770643</v>
      </c>
      <c r="AU12" s="88">
        <f t="shared" si="3"/>
        <v>137</v>
      </c>
      <c r="AV12" s="80">
        <v>186</v>
      </c>
      <c r="AW12" s="176">
        <f t="shared" si="8"/>
        <v>-26.344086021505376</v>
      </c>
      <c r="AX12" s="189"/>
    </row>
    <row r="13" spans="1:50" ht="15" customHeight="1" thickBot="1">
      <c r="A13" s="68" t="s">
        <v>133</v>
      </c>
      <c r="B13" s="81">
        <v>1</v>
      </c>
      <c r="C13" s="82">
        <v>0</v>
      </c>
      <c r="D13" s="82">
        <v>2</v>
      </c>
      <c r="E13" s="82">
        <v>0</v>
      </c>
      <c r="F13" s="82">
        <v>2</v>
      </c>
      <c r="G13" s="82">
        <v>2</v>
      </c>
      <c r="H13" s="82">
        <v>6</v>
      </c>
      <c r="I13" s="82">
        <v>2</v>
      </c>
      <c r="J13" s="82">
        <v>2</v>
      </c>
      <c r="K13" s="82">
        <v>6</v>
      </c>
      <c r="L13" s="82">
        <v>5</v>
      </c>
      <c r="M13" s="341">
        <v>1</v>
      </c>
      <c r="N13" s="71">
        <f t="shared" si="0"/>
        <v>29</v>
      </c>
      <c r="O13" s="69">
        <v>64</v>
      </c>
      <c r="P13" s="157">
        <f t="shared" si="4"/>
        <v>-54.6875</v>
      </c>
      <c r="Q13" s="83">
        <v>2</v>
      </c>
      <c r="R13" s="84">
        <v>4</v>
      </c>
      <c r="S13" s="84">
        <v>2</v>
      </c>
      <c r="T13" s="84">
        <v>1</v>
      </c>
      <c r="U13" s="84">
        <v>4</v>
      </c>
      <c r="V13" s="84">
        <v>3</v>
      </c>
      <c r="W13" s="84">
        <v>1</v>
      </c>
      <c r="X13" s="84">
        <v>3</v>
      </c>
      <c r="Y13" s="84">
        <v>1</v>
      </c>
      <c r="Z13" s="84">
        <v>2</v>
      </c>
      <c r="AA13" s="84">
        <v>3</v>
      </c>
      <c r="AB13" s="344">
        <v>0</v>
      </c>
      <c r="AC13" s="75">
        <f t="shared" si="1"/>
        <v>26</v>
      </c>
      <c r="AD13" s="83">
        <v>30</v>
      </c>
      <c r="AE13" s="161">
        <f t="shared" si="5"/>
        <v>-13.33333333333333</v>
      </c>
      <c r="AF13" s="85">
        <v>4</v>
      </c>
      <c r="AG13" s="86">
        <v>9</v>
      </c>
      <c r="AH13" s="86">
        <v>21</v>
      </c>
      <c r="AI13" s="86">
        <v>3</v>
      </c>
      <c r="AJ13" s="86">
        <v>6</v>
      </c>
      <c r="AK13" s="86">
        <v>12</v>
      </c>
      <c r="AL13" s="86">
        <v>7</v>
      </c>
      <c r="AM13" s="86">
        <v>11</v>
      </c>
      <c r="AN13" s="86">
        <v>7</v>
      </c>
      <c r="AO13" s="86">
        <v>8</v>
      </c>
      <c r="AP13" s="86">
        <v>4</v>
      </c>
      <c r="AQ13" s="347">
        <v>6</v>
      </c>
      <c r="AR13" s="78">
        <f t="shared" si="2"/>
        <v>98</v>
      </c>
      <c r="AS13" s="87">
        <f t="shared" si="6"/>
        <v>112</v>
      </c>
      <c r="AT13" s="165">
        <f t="shared" si="7"/>
        <v>-12.5</v>
      </c>
      <c r="AU13" s="88">
        <f t="shared" si="3"/>
        <v>153</v>
      </c>
      <c r="AV13" s="80">
        <v>206</v>
      </c>
      <c r="AW13" s="176">
        <f t="shared" si="8"/>
        <v>-25.728155339805824</v>
      </c>
      <c r="AX13" s="189"/>
    </row>
    <row r="14" spans="1:50" ht="14.25" customHeight="1" thickBot="1">
      <c r="A14" s="68" t="s">
        <v>134</v>
      </c>
      <c r="B14" s="81">
        <v>1</v>
      </c>
      <c r="C14" s="82">
        <v>1</v>
      </c>
      <c r="D14" s="82">
        <v>1</v>
      </c>
      <c r="E14" s="82">
        <v>1</v>
      </c>
      <c r="F14" s="82">
        <v>4</v>
      </c>
      <c r="G14" s="82">
        <v>4</v>
      </c>
      <c r="H14" s="82">
        <v>3</v>
      </c>
      <c r="I14" s="82">
        <v>2</v>
      </c>
      <c r="J14" s="82">
        <v>3</v>
      </c>
      <c r="K14" s="82">
        <v>3</v>
      </c>
      <c r="L14" s="82">
        <v>8</v>
      </c>
      <c r="M14" s="341">
        <v>6</v>
      </c>
      <c r="N14" s="71">
        <f t="shared" si="0"/>
        <v>37</v>
      </c>
      <c r="O14" s="69">
        <v>57</v>
      </c>
      <c r="P14" s="157">
        <f t="shared" si="4"/>
        <v>-35.08771929824561</v>
      </c>
      <c r="Q14" s="83">
        <v>1</v>
      </c>
      <c r="R14" s="84">
        <v>2</v>
      </c>
      <c r="S14" s="84">
        <v>0</v>
      </c>
      <c r="T14" s="84">
        <v>3</v>
      </c>
      <c r="U14" s="84">
        <v>2</v>
      </c>
      <c r="V14" s="84">
        <v>1</v>
      </c>
      <c r="W14" s="84">
        <v>3</v>
      </c>
      <c r="X14" s="84">
        <v>3</v>
      </c>
      <c r="Y14" s="84">
        <v>1</v>
      </c>
      <c r="Z14" s="84">
        <v>4</v>
      </c>
      <c r="AA14" s="84">
        <v>3</v>
      </c>
      <c r="AB14" s="344">
        <v>0</v>
      </c>
      <c r="AC14" s="75">
        <f t="shared" si="1"/>
        <v>23</v>
      </c>
      <c r="AD14" s="83">
        <v>34</v>
      </c>
      <c r="AE14" s="161">
        <f t="shared" si="5"/>
        <v>-32.35294117647059</v>
      </c>
      <c r="AF14" s="85">
        <v>3</v>
      </c>
      <c r="AG14" s="86">
        <v>6</v>
      </c>
      <c r="AH14" s="86">
        <v>14</v>
      </c>
      <c r="AI14" s="86">
        <v>1</v>
      </c>
      <c r="AJ14" s="86">
        <v>9</v>
      </c>
      <c r="AK14" s="86">
        <v>5</v>
      </c>
      <c r="AL14" s="86">
        <v>11</v>
      </c>
      <c r="AM14" s="86">
        <v>12</v>
      </c>
      <c r="AN14" s="86">
        <v>5</v>
      </c>
      <c r="AO14" s="86">
        <v>2</v>
      </c>
      <c r="AP14" s="86">
        <v>3</v>
      </c>
      <c r="AQ14" s="347">
        <v>2</v>
      </c>
      <c r="AR14" s="78">
        <f t="shared" si="2"/>
        <v>73</v>
      </c>
      <c r="AS14" s="87">
        <f t="shared" si="6"/>
        <v>80</v>
      </c>
      <c r="AT14" s="165">
        <f t="shared" si="7"/>
        <v>-8.750000000000002</v>
      </c>
      <c r="AU14" s="88">
        <f t="shared" si="3"/>
        <v>133</v>
      </c>
      <c r="AV14" s="80">
        <v>171</v>
      </c>
      <c r="AW14" s="176">
        <f t="shared" si="8"/>
        <v>-22.22222222222222</v>
      </c>
      <c r="AX14" s="189"/>
    </row>
    <row r="15" spans="1:50" ht="15" customHeight="1" thickBot="1">
      <c r="A15" s="68" t="s">
        <v>135</v>
      </c>
      <c r="B15" s="81">
        <v>5</v>
      </c>
      <c r="C15" s="82">
        <v>4</v>
      </c>
      <c r="D15" s="82">
        <v>8</v>
      </c>
      <c r="E15" s="82">
        <v>4</v>
      </c>
      <c r="F15" s="82">
        <v>6</v>
      </c>
      <c r="G15" s="82">
        <v>8</v>
      </c>
      <c r="H15" s="82">
        <v>8</v>
      </c>
      <c r="I15" s="82">
        <v>8</v>
      </c>
      <c r="J15" s="82">
        <v>10</v>
      </c>
      <c r="K15" s="82">
        <v>7</v>
      </c>
      <c r="L15" s="82">
        <v>10</v>
      </c>
      <c r="M15" s="341">
        <v>6</v>
      </c>
      <c r="N15" s="71">
        <f t="shared" si="0"/>
        <v>84</v>
      </c>
      <c r="O15" s="69">
        <v>90</v>
      </c>
      <c r="P15" s="157">
        <f t="shared" si="4"/>
        <v>-6.666666666666665</v>
      </c>
      <c r="Q15" s="83">
        <v>6</v>
      </c>
      <c r="R15" s="84">
        <v>0</v>
      </c>
      <c r="S15" s="84">
        <v>1</v>
      </c>
      <c r="T15" s="84">
        <v>5</v>
      </c>
      <c r="U15" s="84">
        <v>5</v>
      </c>
      <c r="V15" s="84">
        <v>4</v>
      </c>
      <c r="W15" s="84">
        <v>2</v>
      </c>
      <c r="X15" s="84">
        <v>6</v>
      </c>
      <c r="Y15" s="84">
        <v>2</v>
      </c>
      <c r="Z15" s="84">
        <v>3</v>
      </c>
      <c r="AA15" s="84">
        <v>1</v>
      </c>
      <c r="AB15" s="344">
        <v>4</v>
      </c>
      <c r="AC15" s="75">
        <f t="shared" si="1"/>
        <v>39</v>
      </c>
      <c r="AD15" s="83">
        <v>47</v>
      </c>
      <c r="AE15" s="161">
        <f t="shared" si="5"/>
        <v>-17.021276595744684</v>
      </c>
      <c r="AF15" s="85">
        <v>11</v>
      </c>
      <c r="AG15" s="86">
        <v>4</v>
      </c>
      <c r="AH15" s="86">
        <v>23</v>
      </c>
      <c r="AI15" s="86">
        <v>8</v>
      </c>
      <c r="AJ15" s="86">
        <v>19</v>
      </c>
      <c r="AK15" s="86">
        <v>15</v>
      </c>
      <c r="AL15" s="86">
        <v>16</v>
      </c>
      <c r="AM15" s="86">
        <v>8</v>
      </c>
      <c r="AN15" s="86">
        <v>8</v>
      </c>
      <c r="AO15" s="86">
        <v>8</v>
      </c>
      <c r="AP15" s="86">
        <v>3</v>
      </c>
      <c r="AQ15" s="347">
        <v>16</v>
      </c>
      <c r="AR15" s="78">
        <f t="shared" si="2"/>
        <v>139</v>
      </c>
      <c r="AS15" s="87">
        <f t="shared" si="6"/>
        <v>169</v>
      </c>
      <c r="AT15" s="165">
        <f t="shared" si="7"/>
        <v>-17.751479289940832</v>
      </c>
      <c r="AU15" s="88">
        <f t="shared" si="3"/>
        <v>262</v>
      </c>
      <c r="AV15" s="80">
        <v>306</v>
      </c>
      <c r="AW15" s="176">
        <f t="shared" si="8"/>
        <v>-14.379084967320265</v>
      </c>
      <c r="AX15" s="189"/>
    </row>
    <row r="16" spans="1:50" ht="15" customHeight="1" thickBot="1">
      <c r="A16" s="68" t="s">
        <v>136</v>
      </c>
      <c r="B16" s="81">
        <v>14</v>
      </c>
      <c r="C16" s="82">
        <v>8</v>
      </c>
      <c r="D16" s="82">
        <v>15</v>
      </c>
      <c r="E16" s="82">
        <v>4</v>
      </c>
      <c r="F16" s="82">
        <v>15</v>
      </c>
      <c r="G16" s="82">
        <v>13</v>
      </c>
      <c r="H16" s="82">
        <v>18</v>
      </c>
      <c r="I16" s="82">
        <v>14</v>
      </c>
      <c r="J16" s="82">
        <v>9</v>
      </c>
      <c r="K16" s="82">
        <v>17</v>
      </c>
      <c r="L16" s="82">
        <v>4</v>
      </c>
      <c r="M16" s="341">
        <v>13</v>
      </c>
      <c r="N16" s="71">
        <f t="shared" si="0"/>
        <v>144</v>
      </c>
      <c r="O16" s="69">
        <v>164</v>
      </c>
      <c r="P16" s="157">
        <f t="shared" si="4"/>
        <v>-12.195121951219512</v>
      </c>
      <c r="Q16" s="83">
        <v>6</v>
      </c>
      <c r="R16" s="84">
        <v>2</v>
      </c>
      <c r="S16" s="84">
        <v>4</v>
      </c>
      <c r="T16" s="84">
        <v>3</v>
      </c>
      <c r="U16" s="84">
        <v>7</v>
      </c>
      <c r="V16" s="84">
        <v>2</v>
      </c>
      <c r="W16" s="84">
        <v>3</v>
      </c>
      <c r="X16" s="84">
        <v>4</v>
      </c>
      <c r="Y16" s="84">
        <v>1</v>
      </c>
      <c r="Z16" s="84">
        <v>2</v>
      </c>
      <c r="AA16" s="84">
        <v>4</v>
      </c>
      <c r="AB16" s="344">
        <v>0</v>
      </c>
      <c r="AC16" s="75">
        <f t="shared" si="1"/>
        <v>38</v>
      </c>
      <c r="AD16" s="83">
        <v>39</v>
      </c>
      <c r="AE16" s="161">
        <f t="shared" si="5"/>
        <v>-2.564102564102566</v>
      </c>
      <c r="AF16" s="85">
        <v>9</v>
      </c>
      <c r="AG16" s="86">
        <v>8</v>
      </c>
      <c r="AH16" s="86">
        <v>15</v>
      </c>
      <c r="AI16" s="86">
        <v>7</v>
      </c>
      <c r="AJ16" s="86">
        <v>10</v>
      </c>
      <c r="AK16" s="86">
        <v>15</v>
      </c>
      <c r="AL16" s="86">
        <v>11</v>
      </c>
      <c r="AM16" s="86">
        <v>16</v>
      </c>
      <c r="AN16" s="86">
        <v>8</v>
      </c>
      <c r="AO16" s="86">
        <v>0</v>
      </c>
      <c r="AP16" s="86">
        <v>8</v>
      </c>
      <c r="AQ16" s="347">
        <v>7</v>
      </c>
      <c r="AR16" s="78">
        <f t="shared" si="2"/>
        <v>114</v>
      </c>
      <c r="AS16" s="87">
        <f t="shared" si="6"/>
        <v>116</v>
      </c>
      <c r="AT16" s="165">
        <f t="shared" si="7"/>
        <v>-1.7241379310344862</v>
      </c>
      <c r="AU16" s="88">
        <f t="shared" si="3"/>
        <v>296</v>
      </c>
      <c r="AV16" s="80">
        <v>319</v>
      </c>
      <c r="AW16" s="176">
        <f t="shared" si="8"/>
        <v>-7.210031347962387</v>
      </c>
      <c r="AX16" s="189"/>
    </row>
    <row r="17" spans="1:50" ht="15" customHeight="1" thickBot="1">
      <c r="A17" s="68" t="s">
        <v>137</v>
      </c>
      <c r="B17" s="81">
        <v>7</v>
      </c>
      <c r="C17" s="82">
        <v>0</v>
      </c>
      <c r="D17" s="82">
        <v>5</v>
      </c>
      <c r="E17" s="82">
        <v>2</v>
      </c>
      <c r="F17" s="82">
        <v>3</v>
      </c>
      <c r="G17" s="82">
        <v>2</v>
      </c>
      <c r="H17" s="82">
        <v>4</v>
      </c>
      <c r="I17" s="82">
        <v>4</v>
      </c>
      <c r="J17" s="82">
        <v>4</v>
      </c>
      <c r="K17" s="82">
        <v>1</v>
      </c>
      <c r="L17" s="82">
        <v>3</v>
      </c>
      <c r="M17" s="341">
        <v>4</v>
      </c>
      <c r="N17" s="71">
        <f t="shared" si="0"/>
        <v>39</v>
      </c>
      <c r="O17" s="69">
        <v>38</v>
      </c>
      <c r="P17" s="157">
        <f t="shared" si="4"/>
        <v>2.6315789473684292</v>
      </c>
      <c r="Q17" s="83">
        <v>1</v>
      </c>
      <c r="R17" s="84">
        <v>1</v>
      </c>
      <c r="S17" s="84">
        <v>1</v>
      </c>
      <c r="T17" s="84">
        <v>1</v>
      </c>
      <c r="U17" s="84">
        <v>3</v>
      </c>
      <c r="V17" s="84">
        <v>2</v>
      </c>
      <c r="W17" s="84">
        <v>3</v>
      </c>
      <c r="X17" s="84">
        <v>0</v>
      </c>
      <c r="Y17" s="84">
        <v>0</v>
      </c>
      <c r="Z17" s="84">
        <v>0</v>
      </c>
      <c r="AA17" s="84">
        <v>5</v>
      </c>
      <c r="AB17" s="344">
        <v>1</v>
      </c>
      <c r="AC17" s="75">
        <f t="shared" si="1"/>
        <v>18</v>
      </c>
      <c r="AD17" s="83">
        <v>23</v>
      </c>
      <c r="AE17" s="161">
        <f t="shared" si="5"/>
        <v>-21.739130434782606</v>
      </c>
      <c r="AF17" s="85">
        <v>11</v>
      </c>
      <c r="AG17" s="86">
        <v>8</v>
      </c>
      <c r="AH17" s="86">
        <v>15</v>
      </c>
      <c r="AI17" s="86">
        <v>4</v>
      </c>
      <c r="AJ17" s="86">
        <v>3</v>
      </c>
      <c r="AK17" s="86">
        <v>11</v>
      </c>
      <c r="AL17" s="86">
        <v>6</v>
      </c>
      <c r="AM17" s="86">
        <v>7</v>
      </c>
      <c r="AN17" s="86">
        <v>5</v>
      </c>
      <c r="AO17" s="86">
        <v>2</v>
      </c>
      <c r="AP17" s="86">
        <v>4</v>
      </c>
      <c r="AQ17" s="347">
        <v>6</v>
      </c>
      <c r="AR17" s="78">
        <f t="shared" si="2"/>
        <v>82</v>
      </c>
      <c r="AS17" s="87">
        <f t="shared" si="6"/>
        <v>72</v>
      </c>
      <c r="AT17" s="165">
        <f t="shared" si="7"/>
        <v>13.888888888888884</v>
      </c>
      <c r="AU17" s="88">
        <f t="shared" si="3"/>
        <v>139</v>
      </c>
      <c r="AV17" s="80">
        <v>133</v>
      </c>
      <c r="AW17" s="176">
        <f t="shared" si="8"/>
        <v>4.511278195488733</v>
      </c>
      <c r="AX17" s="189"/>
    </row>
    <row r="18" spans="1:50" ht="15" customHeight="1" thickBot="1">
      <c r="A18" s="68" t="s">
        <v>138</v>
      </c>
      <c r="B18" s="81">
        <v>3</v>
      </c>
      <c r="C18" s="82">
        <v>4</v>
      </c>
      <c r="D18" s="82">
        <v>3</v>
      </c>
      <c r="E18" s="82">
        <v>5</v>
      </c>
      <c r="F18" s="82">
        <v>0</v>
      </c>
      <c r="G18" s="82">
        <v>6</v>
      </c>
      <c r="H18" s="82">
        <v>3</v>
      </c>
      <c r="I18" s="82">
        <v>3</v>
      </c>
      <c r="J18" s="82">
        <v>2</v>
      </c>
      <c r="K18" s="82">
        <v>4</v>
      </c>
      <c r="L18" s="82">
        <v>1</v>
      </c>
      <c r="M18" s="341">
        <v>3</v>
      </c>
      <c r="N18" s="71">
        <f t="shared" si="0"/>
        <v>37</v>
      </c>
      <c r="O18" s="69">
        <v>44</v>
      </c>
      <c r="P18" s="157">
        <f t="shared" si="4"/>
        <v>-15.909090909090907</v>
      </c>
      <c r="Q18" s="83">
        <v>1</v>
      </c>
      <c r="R18" s="84">
        <v>2</v>
      </c>
      <c r="S18" s="84">
        <v>5</v>
      </c>
      <c r="T18" s="84">
        <v>1</v>
      </c>
      <c r="U18" s="84">
        <v>3</v>
      </c>
      <c r="V18" s="84">
        <v>3</v>
      </c>
      <c r="W18" s="84">
        <v>3</v>
      </c>
      <c r="X18" s="84">
        <v>8</v>
      </c>
      <c r="Y18" s="84">
        <v>3</v>
      </c>
      <c r="Z18" s="84">
        <v>2</v>
      </c>
      <c r="AA18" s="84">
        <v>2</v>
      </c>
      <c r="AB18" s="344">
        <v>1</v>
      </c>
      <c r="AC18" s="75">
        <f t="shared" si="1"/>
        <v>34</v>
      </c>
      <c r="AD18" s="83">
        <v>28</v>
      </c>
      <c r="AE18" s="161">
        <f t="shared" si="5"/>
        <v>21.42857142857142</v>
      </c>
      <c r="AF18" s="85">
        <v>6</v>
      </c>
      <c r="AG18" s="86">
        <v>11</v>
      </c>
      <c r="AH18" s="86">
        <v>17</v>
      </c>
      <c r="AI18" s="86">
        <v>3</v>
      </c>
      <c r="AJ18" s="86">
        <v>8</v>
      </c>
      <c r="AK18" s="86">
        <v>12</v>
      </c>
      <c r="AL18" s="86">
        <v>6</v>
      </c>
      <c r="AM18" s="86">
        <v>14</v>
      </c>
      <c r="AN18" s="86">
        <v>6</v>
      </c>
      <c r="AO18" s="86">
        <v>4</v>
      </c>
      <c r="AP18" s="86">
        <v>4</v>
      </c>
      <c r="AQ18" s="347">
        <v>4</v>
      </c>
      <c r="AR18" s="78">
        <f t="shared" si="2"/>
        <v>95</v>
      </c>
      <c r="AS18" s="87">
        <f t="shared" si="6"/>
        <v>110</v>
      </c>
      <c r="AT18" s="165">
        <f t="shared" si="7"/>
        <v>-13.636363636363635</v>
      </c>
      <c r="AU18" s="88">
        <f t="shared" si="3"/>
        <v>166</v>
      </c>
      <c r="AV18" s="80">
        <v>182</v>
      </c>
      <c r="AW18" s="176">
        <f t="shared" si="8"/>
        <v>-8.791208791208794</v>
      </c>
      <c r="AX18" s="189"/>
    </row>
    <row r="19" spans="1:50" ht="15" customHeight="1" thickBot="1">
      <c r="A19" s="68" t="s">
        <v>139</v>
      </c>
      <c r="B19" s="81">
        <v>9</v>
      </c>
      <c r="C19" s="82">
        <v>9</v>
      </c>
      <c r="D19" s="82">
        <v>11</v>
      </c>
      <c r="E19" s="82">
        <v>7</v>
      </c>
      <c r="F19" s="82">
        <v>9</v>
      </c>
      <c r="G19" s="82">
        <v>14</v>
      </c>
      <c r="H19" s="82">
        <v>8</v>
      </c>
      <c r="I19" s="82">
        <v>10</v>
      </c>
      <c r="J19" s="82">
        <v>13</v>
      </c>
      <c r="K19" s="82">
        <v>15</v>
      </c>
      <c r="L19" s="82">
        <v>7</v>
      </c>
      <c r="M19" s="341">
        <v>11</v>
      </c>
      <c r="N19" s="71">
        <f t="shared" si="0"/>
        <v>123</v>
      </c>
      <c r="O19" s="69">
        <v>147</v>
      </c>
      <c r="P19" s="157">
        <f t="shared" si="4"/>
        <v>-16.326530612244895</v>
      </c>
      <c r="Q19" s="83">
        <v>1</v>
      </c>
      <c r="R19" s="84">
        <v>4</v>
      </c>
      <c r="S19" s="84">
        <v>1</v>
      </c>
      <c r="T19" s="84">
        <v>1</v>
      </c>
      <c r="U19" s="84">
        <v>5</v>
      </c>
      <c r="V19" s="84">
        <v>5</v>
      </c>
      <c r="W19" s="84">
        <v>13</v>
      </c>
      <c r="X19" s="84">
        <v>10</v>
      </c>
      <c r="Y19" s="84">
        <v>8</v>
      </c>
      <c r="Z19" s="84">
        <v>7</v>
      </c>
      <c r="AA19" s="84">
        <v>4</v>
      </c>
      <c r="AB19" s="344">
        <v>6</v>
      </c>
      <c r="AC19" s="75">
        <f t="shared" si="1"/>
        <v>65</v>
      </c>
      <c r="AD19" s="83">
        <v>81</v>
      </c>
      <c r="AE19" s="161">
        <f t="shared" si="5"/>
        <v>-19.753086419753085</v>
      </c>
      <c r="AF19" s="85">
        <v>17</v>
      </c>
      <c r="AG19" s="86">
        <v>12</v>
      </c>
      <c r="AH19" s="86">
        <v>25</v>
      </c>
      <c r="AI19" s="86">
        <v>18</v>
      </c>
      <c r="AJ19" s="86">
        <v>23</v>
      </c>
      <c r="AK19" s="86">
        <v>30</v>
      </c>
      <c r="AL19" s="86">
        <v>18</v>
      </c>
      <c r="AM19" s="86">
        <v>25</v>
      </c>
      <c r="AN19" s="86">
        <v>14</v>
      </c>
      <c r="AO19" s="86">
        <v>25</v>
      </c>
      <c r="AP19" s="86">
        <v>10</v>
      </c>
      <c r="AQ19" s="347">
        <v>17</v>
      </c>
      <c r="AR19" s="78">
        <f t="shared" si="2"/>
        <v>234</v>
      </c>
      <c r="AS19" s="87">
        <f t="shared" si="6"/>
        <v>288</v>
      </c>
      <c r="AT19" s="165">
        <f t="shared" si="7"/>
        <v>-18.75</v>
      </c>
      <c r="AU19" s="88">
        <f t="shared" si="3"/>
        <v>422</v>
      </c>
      <c r="AV19" s="80">
        <v>516</v>
      </c>
      <c r="AW19" s="176">
        <f t="shared" si="8"/>
        <v>-18.217054263565892</v>
      </c>
      <c r="AX19" s="189"/>
    </row>
    <row r="20" spans="1:50" ht="15" customHeight="1" thickBot="1">
      <c r="A20" s="68" t="s">
        <v>140</v>
      </c>
      <c r="B20" s="81">
        <v>1</v>
      </c>
      <c r="C20" s="82">
        <v>5</v>
      </c>
      <c r="D20" s="82">
        <v>0</v>
      </c>
      <c r="E20" s="82">
        <v>3</v>
      </c>
      <c r="F20" s="82">
        <v>1</v>
      </c>
      <c r="G20" s="82">
        <v>3</v>
      </c>
      <c r="H20" s="82">
        <v>3</v>
      </c>
      <c r="I20" s="82">
        <v>2</v>
      </c>
      <c r="J20" s="82">
        <v>3</v>
      </c>
      <c r="K20" s="82">
        <v>2</v>
      </c>
      <c r="L20" s="82">
        <v>1</v>
      </c>
      <c r="M20" s="341">
        <v>4</v>
      </c>
      <c r="N20" s="71">
        <f t="shared" si="0"/>
        <v>28</v>
      </c>
      <c r="O20" s="69">
        <v>28</v>
      </c>
      <c r="P20" s="157">
        <f t="shared" si="4"/>
        <v>0</v>
      </c>
      <c r="Q20" s="83">
        <v>0</v>
      </c>
      <c r="R20" s="84">
        <v>0</v>
      </c>
      <c r="S20" s="84">
        <v>1</v>
      </c>
      <c r="T20" s="84">
        <v>0</v>
      </c>
      <c r="U20" s="84">
        <v>1</v>
      </c>
      <c r="V20" s="84">
        <v>0</v>
      </c>
      <c r="W20" s="84">
        <v>4</v>
      </c>
      <c r="X20" s="84">
        <v>1</v>
      </c>
      <c r="Y20" s="84">
        <v>1</v>
      </c>
      <c r="Z20" s="84">
        <v>0</v>
      </c>
      <c r="AA20" s="84">
        <v>1</v>
      </c>
      <c r="AB20" s="344">
        <v>1</v>
      </c>
      <c r="AC20" s="75">
        <f t="shared" si="1"/>
        <v>10</v>
      </c>
      <c r="AD20" s="83">
        <v>11</v>
      </c>
      <c r="AE20" s="161">
        <f t="shared" si="5"/>
        <v>-9.090909090909093</v>
      </c>
      <c r="AF20" s="85">
        <v>3</v>
      </c>
      <c r="AG20" s="86">
        <v>3</v>
      </c>
      <c r="AH20" s="86">
        <v>10</v>
      </c>
      <c r="AI20" s="86">
        <v>1</v>
      </c>
      <c r="AJ20" s="86">
        <v>5</v>
      </c>
      <c r="AK20" s="86">
        <v>7</v>
      </c>
      <c r="AL20" s="86">
        <v>9</v>
      </c>
      <c r="AM20" s="86">
        <v>4</v>
      </c>
      <c r="AN20" s="86">
        <v>10</v>
      </c>
      <c r="AO20" s="86">
        <v>6</v>
      </c>
      <c r="AP20" s="86">
        <v>3</v>
      </c>
      <c r="AQ20" s="347">
        <v>4</v>
      </c>
      <c r="AR20" s="78">
        <f t="shared" si="2"/>
        <v>65</v>
      </c>
      <c r="AS20" s="87">
        <f t="shared" si="6"/>
        <v>57</v>
      </c>
      <c r="AT20" s="165">
        <f t="shared" si="7"/>
        <v>14.035087719298245</v>
      </c>
      <c r="AU20" s="88">
        <f t="shared" si="3"/>
        <v>103</v>
      </c>
      <c r="AV20" s="80">
        <v>96</v>
      </c>
      <c r="AW20" s="176">
        <f t="shared" si="8"/>
        <v>7.291666666666674</v>
      </c>
      <c r="AX20" s="189"/>
    </row>
    <row r="21" spans="1:50" ht="15" customHeight="1" thickBot="1">
      <c r="A21" s="68" t="s">
        <v>141</v>
      </c>
      <c r="B21" s="81">
        <v>2</v>
      </c>
      <c r="C21" s="82">
        <v>3</v>
      </c>
      <c r="D21" s="82">
        <v>2</v>
      </c>
      <c r="E21" s="82">
        <v>2</v>
      </c>
      <c r="F21" s="82">
        <v>1</v>
      </c>
      <c r="G21" s="82">
        <v>1</v>
      </c>
      <c r="H21" s="82">
        <v>4</v>
      </c>
      <c r="I21" s="82">
        <v>6</v>
      </c>
      <c r="J21" s="82">
        <v>3</v>
      </c>
      <c r="K21" s="82">
        <v>2</v>
      </c>
      <c r="L21" s="82">
        <v>3</v>
      </c>
      <c r="M21" s="341">
        <v>3</v>
      </c>
      <c r="N21" s="71">
        <f t="shared" si="0"/>
        <v>32</v>
      </c>
      <c r="O21" s="69">
        <v>45</v>
      </c>
      <c r="P21" s="157">
        <f t="shared" si="4"/>
        <v>-28.888888888888886</v>
      </c>
      <c r="Q21" s="83">
        <v>0</v>
      </c>
      <c r="R21" s="84">
        <v>1</v>
      </c>
      <c r="S21" s="84">
        <v>3</v>
      </c>
      <c r="T21" s="84">
        <v>3</v>
      </c>
      <c r="U21" s="84">
        <v>1</v>
      </c>
      <c r="V21" s="84">
        <v>1</v>
      </c>
      <c r="W21" s="84">
        <v>0</v>
      </c>
      <c r="X21" s="84">
        <v>3</v>
      </c>
      <c r="Y21" s="84">
        <v>0</v>
      </c>
      <c r="Z21" s="84">
        <v>1</v>
      </c>
      <c r="AA21" s="84">
        <v>3</v>
      </c>
      <c r="AB21" s="344">
        <v>2</v>
      </c>
      <c r="AC21" s="75">
        <f t="shared" si="1"/>
        <v>18</v>
      </c>
      <c r="AD21" s="83">
        <v>17</v>
      </c>
      <c r="AE21" s="161">
        <f t="shared" si="5"/>
        <v>5.882352941176472</v>
      </c>
      <c r="AF21" s="85">
        <v>5</v>
      </c>
      <c r="AG21" s="86">
        <v>3</v>
      </c>
      <c r="AH21" s="86">
        <v>12</v>
      </c>
      <c r="AI21" s="86">
        <v>1</v>
      </c>
      <c r="AJ21" s="86">
        <v>2</v>
      </c>
      <c r="AK21" s="86">
        <v>5</v>
      </c>
      <c r="AL21" s="86">
        <v>6</v>
      </c>
      <c r="AM21" s="86">
        <v>1</v>
      </c>
      <c r="AN21" s="86">
        <v>1</v>
      </c>
      <c r="AO21" s="86">
        <v>5</v>
      </c>
      <c r="AP21" s="86">
        <v>2</v>
      </c>
      <c r="AQ21" s="347">
        <v>10</v>
      </c>
      <c r="AR21" s="78">
        <f t="shared" si="2"/>
        <v>53</v>
      </c>
      <c r="AS21" s="87">
        <f t="shared" si="6"/>
        <v>58</v>
      </c>
      <c r="AT21" s="165">
        <f t="shared" si="7"/>
        <v>-8.62068965517241</v>
      </c>
      <c r="AU21" s="88">
        <f t="shared" si="3"/>
        <v>103</v>
      </c>
      <c r="AV21" s="80">
        <v>120</v>
      </c>
      <c r="AW21" s="176">
        <f t="shared" si="8"/>
        <v>-14.166666666666671</v>
      </c>
      <c r="AX21" s="189"/>
    </row>
    <row r="22" spans="1:50" ht="15" customHeight="1" thickBot="1">
      <c r="A22" s="68" t="s">
        <v>142</v>
      </c>
      <c r="B22" s="81">
        <v>2</v>
      </c>
      <c r="C22" s="82">
        <v>2</v>
      </c>
      <c r="D22" s="82">
        <v>2</v>
      </c>
      <c r="E22" s="82">
        <v>5</v>
      </c>
      <c r="F22" s="82">
        <v>2</v>
      </c>
      <c r="G22" s="82">
        <v>4</v>
      </c>
      <c r="H22" s="82">
        <v>6</v>
      </c>
      <c r="I22" s="82">
        <v>3</v>
      </c>
      <c r="J22" s="82">
        <v>5</v>
      </c>
      <c r="K22" s="82">
        <v>4</v>
      </c>
      <c r="L22" s="82">
        <v>1</v>
      </c>
      <c r="M22" s="341">
        <v>3</v>
      </c>
      <c r="N22" s="71">
        <f t="shared" si="0"/>
        <v>39</v>
      </c>
      <c r="O22" s="69">
        <v>43</v>
      </c>
      <c r="P22" s="157">
        <f t="shared" si="4"/>
        <v>-9.302325581395355</v>
      </c>
      <c r="Q22" s="83">
        <v>2</v>
      </c>
      <c r="R22" s="84">
        <v>0</v>
      </c>
      <c r="S22" s="84">
        <v>1</v>
      </c>
      <c r="T22" s="84">
        <v>4</v>
      </c>
      <c r="U22" s="84">
        <v>2</v>
      </c>
      <c r="V22" s="84">
        <v>2</v>
      </c>
      <c r="W22" s="84">
        <v>4</v>
      </c>
      <c r="X22" s="84">
        <v>6</v>
      </c>
      <c r="Y22" s="84">
        <v>2</v>
      </c>
      <c r="Z22" s="84">
        <v>3</v>
      </c>
      <c r="AA22" s="84">
        <v>0</v>
      </c>
      <c r="AB22" s="344">
        <v>5</v>
      </c>
      <c r="AC22" s="75">
        <f t="shared" si="1"/>
        <v>31</v>
      </c>
      <c r="AD22" s="83">
        <v>25</v>
      </c>
      <c r="AE22" s="161">
        <f t="shared" si="5"/>
        <v>24</v>
      </c>
      <c r="AF22" s="85">
        <v>4</v>
      </c>
      <c r="AG22" s="86">
        <v>5</v>
      </c>
      <c r="AH22" s="86">
        <v>8</v>
      </c>
      <c r="AI22" s="86">
        <v>4</v>
      </c>
      <c r="AJ22" s="86">
        <v>5</v>
      </c>
      <c r="AK22" s="86">
        <v>14</v>
      </c>
      <c r="AL22" s="86">
        <v>12</v>
      </c>
      <c r="AM22" s="86">
        <v>8</v>
      </c>
      <c r="AN22" s="86">
        <v>5</v>
      </c>
      <c r="AO22" s="86">
        <v>7</v>
      </c>
      <c r="AP22" s="86">
        <v>3</v>
      </c>
      <c r="AQ22" s="347">
        <v>5</v>
      </c>
      <c r="AR22" s="78">
        <f t="shared" si="2"/>
        <v>80</v>
      </c>
      <c r="AS22" s="87">
        <f t="shared" si="6"/>
        <v>81</v>
      </c>
      <c r="AT22" s="165">
        <f t="shared" si="7"/>
        <v>-1.2345679012345734</v>
      </c>
      <c r="AU22" s="88">
        <f t="shared" si="3"/>
        <v>150</v>
      </c>
      <c r="AV22" s="80">
        <v>149</v>
      </c>
      <c r="AW22" s="176">
        <f t="shared" si="8"/>
        <v>0.6711409395973256</v>
      </c>
      <c r="AX22" s="189"/>
    </row>
    <row r="23" spans="1:50" ht="15" customHeight="1" thickBot="1">
      <c r="A23" s="68" t="s">
        <v>143</v>
      </c>
      <c r="B23" s="81">
        <v>5</v>
      </c>
      <c r="C23" s="82">
        <v>3</v>
      </c>
      <c r="D23" s="82">
        <v>7</v>
      </c>
      <c r="E23" s="82">
        <v>2</v>
      </c>
      <c r="F23" s="82">
        <v>3</v>
      </c>
      <c r="G23" s="82">
        <v>4</v>
      </c>
      <c r="H23" s="82">
        <v>8</v>
      </c>
      <c r="I23" s="82">
        <v>5</v>
      </c>
      <c r="J23" s="82">
        <v>3</v>
      </c>
      <c r="K23" s="82">
        <v>5</v>
      </c>
      <c r="L23" s="82">
        <v>3</v>
      </c>
      <c r="M23" s="341">
        <v>3</v>
      </c>
      <c r="N23" s="71">
        <f t="shared" si="0"/>
        <v>51</v>
      </c>
      <c r="O23" s="69">
        <v>55</v>
      </c>
      <c r="P23" s="157">
        <f t="shared" si="4"/>
        <v>-7.272727272727275</v>
      </c>
      <c r="Q23" s="83">
        <v>2</v>
      </c>
      <c r="R23" s="84">
        <v>3</v>
      </c>
      <c r="S23" s="84">
        <v>0</v>
      </c>
      <c r="T23" s="84">
        <v>3</v>
      </c>
      <c r="U23" s="84">
        <v>8</v>
      </c>
      <c r="V23" s="84">
        <v>3</v>
      </c>
      <c r="W23" s="84">
        <v>11</v>
      </c>
      <c r="X23" s="84">
        <v>6</v>
      </c>
      <c r="Y23" s="84">
        <v>5</v>
      </c>
      <c r="Z23" s="84">
        <v>1</v>
      </c>
      <c r="AA23" s="84">
        <v>2</v>
      </c>
      <c r="AB23" s="344">
        <v>2</v>
      </c>
      <c r="AC23" s="75">
        <f t="shared" si="1"/>
        <v>46</v>
      </c>
      <c r="AD23" s="83">
        <v>42</v>
      </c>
      <c r="AE23" s="161">
        <f t="shared" si="5"/>
        <v>9.523809523809534</v>
      </c>
      <c r="AF23" s="85">
        <v>9</v>
      </c>
      <c r="AG23" s="86">
        <v>6</v>
      </c>
      <c r="AH23" s="86">
        <v>31</v>
      </c>
      <c r="AI23" s="86">
        <v>5</v>
      </c>
      <c r="AJ23" s="86">
        <v>3</v>
      </c>
      <c r="AK23" s="86">
        <v>3</v>
      </c>
      <c r="AL23" s="86">
        <v>4</v>
      </c>
      <c r="AM23" s="86">
        <v>7</v>
      </c>
      <c r="AN23" s="86">
        <v>7</v>
      </c>
      <c r="AO23" s="86">
        <v>8</v>
      </c>
      <c r="AP23" s="86">
        <v>5</v>
      </c>
      <c r="AQ23" s="347">
        <v>12</v>
      </c>
      <c r="AR23" s="78">
        <f t="shared" si="2"/>
        <v>100</v>
      </c>
      <c r="AS23" s="87">
        <f t="shared" si="6"/>
        <v>64</v>
      </c>
      <c r="AT23" s="165">
        <f t="shared" si="7"/>
        <v>56.25</v>
      </c>
      <c r="AU23" s="88">
        <f t="shared" si="3"/>
        <v>197</v>
      </c>
      <c r="AV23" s="80">
        <v>161</v>
      </c>
      <c r="AW23" s="176">
        <f t="shared" si="8"/>
        <v>22.360248447204967</v>
      </c>
      <c r="AX23" s="189"/>
    </row>
    <row r="24" spans="1:50" ht="15" customHeight="1" thickBot="1">
      <c r="A24" s="68" t="s">
        <v>144</v>
      </c>
      <c r="B24" s="81">
        <v>15</v>
      </c>
      <c r="C24" s="82">
        <v>8</v>
      </c>
      <c r="D24" s="82">
        <v>11</v>
      </c>
      <c r="E24" s="82">
        <v>4</v>
      </c>
      <c r="F24" s="82">
        <v>8</v>
      </c>
      <c r="G24" s="82">
        <v>3</v>
      </c>
      <c r="H24" s="82">
        <v>9</v>
      </c>
      <c r="I24" s="82">
        <v>13</v>
      </c>
      <c r="J24" s="82">
        <v>9</v>
      </c>
      <c r="K24" s="82">
        <v>14</v>
      </c>
      <c r="L24" s="82">
        <v>9</v>
      </c>
      <c r="M24" s="341">
        <v>5</v>
      </c>
      <c r="N24" s="71">
        <f t="shared" si="0"/>
        <v>108</v>
      </c>
      <c r="O24" s="69">
        <v>133</v>
      </c>
      <c r="P24" s="157">
        <f t="shared" si="4"/>
        <v>-18.796992481203013</v>
      </c>
      <c r="Q24" s="83">
        <v>4</v>
      </c>
      <c r="R24" s="84">
        <v>8</v>
      </c>
      <c r="S24" s="84">
        <v>4</v>
      </c>
      <c r="T24" s="84">
        <v>8</v>
      </c>
      <c r="U24" s="84">
        <v>2</v>
      </c>
      <c r="V24" s="84">
        <v>6</v>
      </c>
      <c r="W24" s="84">
        <v>6</v>
      </c>
      <c r="X24" s="84">
        <v>8</v>
      </c>
      <c r="Y24" s="84">
        <v>7</v>
      </c>
      <c r="Z24" s="84">
        <v>5</v>
      </c>
      <c r="AA24" s="84">
        <v>6</v>
      </c>
      <c r="AB24" s="344">
        <v>4</v>
      </c>
      <c r="AC24" s="75">
        <f t="shared" si="1"/>
        <v>68</v>
      </c>
      <c r="AD24" s="83">
        <v>77</v>
      </c>
      <c r="AE24" s="161">
        <f t="shared" si="5"/>
        <v>-11.688311688311693</v>
      </c>
      <c r="AF24" s="85">
        <v>13</v>
      </c>
      <c r="AG24" s="86">
        <v>9</v>
      </c>
      <c r="AH24" s="86">
        <v>25</v>
      </c>
      <c r="AI24" s="86">
        <v>10</v>
      </c>
      <c r="AJ24" s="86">
        <v>28</v>
      </c>
      <c r="AK24" s="86">
        <v>34</v>
      </c>
      <c r="AL24" s="86">
        <v>26</v>
      </c>
      <c r="AM24" s="86">
        <v>18</v>
      </c>
      <c r="AN24" s="86">
        <v>15</v>
      </c>
      <c r="AO24" s="86">
        <v>14</v>
      </c>
      <c r="AP24" s="86">
        <v>11</v>
      </c>
      <c r="AQ24" s="347">
        <v>13</v>
      </c>
      <c r="AR24" s="78">
        <f t="shared" si="2"/>
        <v>216</v>
      </c>
      <c r="AS24" s="87">
        <f t="shared" si="6"/>
        <v>215</v>
      </c>
      <c r="AT24" s="165">
        <f t="shared" si="7"/>
        <v>0.46511627906977715</v>
      </c>
      <c r="AU24" s="88">
        <f t="shared" si="3"/>
        <v>392</v>
      </c>
      <c r="AV24" s="80">
        <v>425</v>
      </c>
      <c r="AW24" s="176">
        <f t="shared" si="8"/>
        <v>-7.76470588235294</v>
      </c>
      <c r="AX24" s="189"/>
    </row>
    <row r="25" spans="1:50" ht="15" customHeight="1" thickBot="1">
      <c r="A25" s="68" t="s">
        <v>145</v>
      </c>
      <c r="B25" s="81">
        <v>2</v>
      </c>
      <c r="C25" s="82">
        <v>6</v>
      </c>
      <c r="D25" s="82">
        <v>0</v>
      </c>
      <c r="E25" s="82">
        <v>2</v>
      </c>
      <c r="F25" s="82">
        <v>6</v>
      </c>
      <c r="G25" s="82">
        <v>6</v>
      </c>
      <c r="H25" s="82">
        <v>2</v>
      </c>
      <c r="I25" s="82">
        <v>5</v>
      </c>
      <c r="J25" s="82">
        <v>5</v>
      </c>
      <c r="K25" s="82">
        <v>1</v>
      </c>
      <c r="L25" s="82">
        <v>3</v>
      </c>
      <c r="M25" s="341">
        <v>3</v>
      </c>
      <c r="N25" s="71">
        <f t="shared" si="0"/>
        <v>41</v>
      </c>
      <c r="O25" s="69">
        <v>72</v>
      </c>
      <c r="P25" s="157">
        <f t="shared" si="4"/>
        <v>-43.05555555555556</v>
      </c>
      <c r="Q25" s="83">
        <v>0</v>
      </c>
      <c r="R25" s="84">
        <v>5</v>
      </c>
      <c r="S25" s="84">
        <v>2</v>
      </c>
      <c r="T25" s="84">
        <v>2</v>
      </c>
      <c r="U25" s="84">
        <v>3</v>
      </c>
      <c r="V25" s="84">
        <v>3</v>
      </c>
      <c r="W25" s="84">
        <v>3</v>
      </c>
      <c r="X25" s="84">
        <v>3</v>
      </c>
      <c r="Y25" s="84">
        <v>2</v>
      </c>
      <c r="Z25" s="84">
        <v>4</v>
      </c>
      <c r="AA25" s="84">
        <v>4</v>
      </c>
      <c r="AB25" s="344">
        <v>2</v>
      </c>
      <c r="AC25" s="75">
        <f t="shared" si="1"/>
        <v>33</v>
      </c>
      <c r="AD25" s="83">
        <v>34</v>
      </c>
      <c r="AE25" s="161">
        <f t="shared" si="5"/>
        <v>-2.941176470588236</v>
      </c>
      <c r="AF25" s="85">
        <v>2</v>
      </c>
      <c r="AG25" s="86">
        <v>7</v>
      </c>
      <c r="AH25" s="86">
        <v>16</v>
      </c>
      <c r="AI25" s="86">
        <v>4</v>
      </c>
      <c r="AJ25" s="86">
        <v>12</v>
      </c>
      <c r="AK25" s="86">
        <v>23</v>
      </c>
      <c r="AL25" s="86">
        <v>11</v>
      </c>
      <c r="AM25" s="86">
        <v>11</v>
      </c>
      <c r="AN25" s="86">
        <v>5</v>
      </c>
      <c r="AO25" s="86">
        <v>7</v>
      </c>
      <c r="AP25" s="86">
        <v>5</v>
      </c>
      <c r="AQ25" s="347">
        <v>6</v>
      </c>
      <c r="AR25" s="78">
        <f t="shared" si="2"/>
        <v>109</v>
      </c>
      <c r="AS25" s="87">
        <f t="shared" si="6"/>
        <v>120</v>
      </c>
      <c r="AT25" s="165">
        <f t="shared" si="7"/>
        <v>-9.166666666666668</v>
      </c>
      <c r="AU25" s="88">
        <f t="shared" si="3"/>
        <v>183</v>
      </c>
      <c r="AV25" s="80">
        <v>226</v>
      </c>
      <c r="AW25" s="176">
        <f t="shared" si="8"/>
        <v>-19.026548672566367</v>
      </c>
      <c r="AX25" s="189"/>
    </row>
    <row r="26" spans="1:50" ht="15" customHeight="1" thickBot="1">
      <c r="A26" s="68" t="s">
        <v>146</v>
      </c>
      <c r="B26" s="81">
        <v>3</v>
      </c>
      <c r="C26" s="82">
        <v>1</v>
      </c>
      <c r="D26" s="82">
        <v>5</v>
      </c>
      <c r="E26" s="82">
        <v>4</v>
      </c>
      <c r="F26" s="82">
        <v>7</v>
      </c>
      <c r="G26" s="82">
        <v>2</v>
      </c>
      <c r="H26" s="82">
        <v>16</v>
      </c>
      <c r="I26" s="82">
        <v>7</v>
      </c>
      <c r="J26" s="82">
        <v>10</v>
      </c>
      <c r="K26" s="82">
        <v>6</v>
      </c>
      <c r="L26" s="82">
        <v>12</v>
      </c>
      <c r="M26" s="341">
        <v>5</v>
      </c>
      <c r="N26" s="71">
        <f t="shared" si="0"/>
        <v>78</v>
      </c>
      <c r="O26" s="69">
        <v>66</v>
      </c>
      <c r="P26" s="157">
        <f t="shared" si="4"/>
        <v>18.181818181818187</v>
      </c>
      <c r="Q26" s="83">
        <v>0</v>
      </c>
      <c r="R26" s="84">
        <v>0</v>
      </c>
      <c r="S26" s="84">
        <v>1</v>
      </c>
      <c r="T26" s="84">
        <v>6</v>
      </c>
      <c r="U26" s="84">
        <v>3</v>
      </c>
      <c r="V26" s="84">
        <v>2</v>
      </c>
      <c r="W26" s="84">
        <v>5</v>
      </c>
      <c r="X26" s="84">
        <v>16</v>
      </c>
      <c r="Y26" s="84">
        <v>12</v>
      </c>
      <c r="Z26" s="84">
        <v>1</v>
      </c>
      <c r="AA26" s="84">
        <v>2</v>
      </c>
      <c r="AB26" s="344">
        <v>2</v>
      </c>
      <c r="AC26" s="75">
        <f t="shared" si="1"/>
        <v>50</v>
      </c>
      <c r="AD26" s="83">
        <v>37</v>
      </c>
      <c r="AE26" s="161">
        <f t="shared" si="5"/>
        <v>35.13513513513513</v>
      </c>
      <c r="AF26" s="85">
        <v>1</v>
      </c>
      <c r="AG26" s="86">
        <v>3</v>
      </c>
      <c r="AH26" s="86">
        <v>9</v>
      </c>
      <c r="AI26" s="86">
        <v>4</v>
      </c>
      <c r="AJ26" s="86">
        <v>6</v>
      </c>
      <c r="AK26" s="86">
        <v>5</v>
      </c>
      <c r="AL26" s="86">
        <v>3</v>
      </c>
      <c r="AM26" s="86">
        <v>5</v>
      </c>
      <c r="AN26" s="86">
        <v>6</v>
      </c>
      <c r="AO26" s="86">
        <v>3</v>
      </c>
      <c r="AP26" s="86">
        <v>3</v>
      </c>
      <c r="AQ26" s="347">
        <v>0</v>
      </c>
      <c r="AR26" s="78">
        <f t="shared" si="2"/>
        <v>48</v>
      </c>
      <c r="AS26" s="87">
        <f t="shared" si="6"/>
        <v>41</v>
      </c>
      <c r="AT26" s="165">
        <f t="shared" si="7"/>
        <v>17.07317073170731</v>
      </c>
      <c r="AU26" s="88">
        <f t="shared" si="3"/>
        <v>176</v>
      </c>
      <c r="AV26" s="80">
        <v>144</v>
      </c>
      <c r="AW26" s="176">
        <f t="shared" si="8"/>
        <v>22.222222222222232</v>
      </c>
      <c r="AX26" s="189"/>
    </row>
    <row r="27" spans="1:50" ht="15" customHeight="1" thickBot="1">
      <c r="A27" s="89" t="s">
        <v>147</v>
      </c>
      <c r="B27" s="122">
        <v>5</v>
      </c>
      <c r="C27" s="123">
        <v>7</v>
      </c>
      <c r="D27" s="123">
        <v>14</v>
      </c>
      <c r="E27" s="123">
        <v>10</v>
      </c>
      <c r="F27" s="123">
        <v>17</v>
      </c>
      <c r="G27" s="123">
        <v>13</v>
      </c>
      <c r="H27" s="123">
        <v>17</v>
      </c>
      <c r="I27" s="123">
        <v>14</v>
      </c>
      <c r="J27" s="123">
        <v>9</v>
      </c>
      <c r="K27" s="123">
        <v>16</v>
      </c>
      <c r="L27" s="123">
        <v>25</v>
      </c>
      <c r="M27" s="342">
        <v>7</v>
      </c>
      <c r="N27" s="71">
        <f t="shared" si="0"/>
        <v>154</v>
      </c>
      <c r="O27" s="90">
        <v>153</v>
      </c>
      <c r="P27" s="158">
        <f t="shared" si="4"/>
        <v>0.6535947712418277</v>
      </c>
      <c r="Q27" s="212">
        <v>2</v>
      </c>
      <c r="R27" s="125">
        <v>4</v>
      </c>
      <c r="S27" s="125">
        <v>4</v>
      </c>
      <c r="T27" s="125">
        <v>3</v>
      </c>
      <c r="U27" s="125">
        <v>5</v>
      </c>
      <c r="V27" s="125">
        <v>6</v>
      </c>
      <c r="W27" s="125">
        <v>3</v>
      </c>
      <c r="X27" s="125">
        <v>6</v>
      </c>
      <c r="Y27" s="125">
        <v>5</v>
      </c>
      <c r="Z27" s="125">
        <v>5</v>
      </c>
      <c r="AA27" s="125">
        <v>0</v>
      </c>
      <c r="AB27" s="345">
        <v>1</v>
      </c>
      <c r="AC27" s="75">
        <f t="shared" si="1"/>
        <v>44</v>
      </c>
      <c r="AD27" s="91">
        <v>43</v>
      </c>
      <c r="AE27" s="162">
        <f t="shared" si="5"/>
        <v>2.3255813953488413</v>
      </c>
      <c r="AF27" s="127">
        <v>8</v>
      </c>
      <c r="AG27" s="128">
        <v>9</v>
      </c>
      <c r="AH27" s="128">
        <v>13</v>
      </c>
      <c r="AI27" s="128">
        <v>8</v>
      </c>
      <c r="AJ27" s="128">
        <v>8</v>
      </c>
      <c r="AK27" s="128">
        <v>12</v>
      </c>
      <c r="AL27" s="128">
        <v>9</v>
      </c>
      <c r="AM27" s="128">
        <v>6</v>
      </c>
      <c r="AN27" s="128">
        <v>6</v>
      </c>
      <c r="AO27" s="128">
        <v>8</v>
      </c>
      <c r="AP27" s="128">
        <v>7</v>
      </c>
      <c r="AQ27" s="348">
        <v>6</v>
      </c>
      <c r="AR27" s="78">
        <f t="shared" si="2"/>
        <v>100</v>
      </c>
      <c r="AS27" s="87">
        <f t="shared" si="6"/>
        <v>133</v>
      </c>
      <c r="AT27" s="166">
        <f t="shared" si="7"/>
        <v>-24.812030075187973</v>
      </c>
      <c r="AU27" s="92">
        <f t="shared" si="3"/>
        <v>298</v>
      </c>
      <c r="AV27" s="80">
        <v>329</v>
      </c>
      <c r="AW27" s="177">
        <f t="shared" si="8"/>
        <v>-9.422492401215809</v>
      </c>
      <c r="AX27" s="189"/>
    </row>
    <row r="28" spans="1:50" ht="15" customHeight="1" thickBot="1">
      <c r="A28" s="93" t="s">
        <v>168</v>
      </c>
      <c r="B28" s="94">
        <f aca="true" t="shared" si="9" ref="B28:G28">SUM(B7:B27)</f>
        <v>118</v>
      </c>
      <c r="C28" s="95">
        <f t="shared" si="9"/>
        <v>90</v>
      </c>
      <c r="D28" s="95">
        <f t="shared" si="9"/>
        <v>133</v>
      </c>
      <c r="E28" s="95">
        <f t="shared" si="9"/>
        <v>86</v>
      </c>
      <c r="F28" s="95">
        <f t="shared" si="9"/>
        <v>115</v>
      </c>
      <c r="G28" s="95">
        <f t="shared" si="9"/>
        <v>133</v>
      </c>
      <c r="H28" s="95">
        <f>SUM(H7:H27)</f>
        <v>159</v>
      </c>
      <c r="I28" s="95">
        <f>SUM(I7:I27)</f>
        <v>140</v>
      </c>
      <c r="J28" s="95">
        <f>SUM(J7:J27)</f>
        <v>133</v>
      </c>
      <c r="K28" s="95">
        <f>SUM(K7:K27)</f>
        <v>136</v>
      </c>
      <c r="L28" s="95">
        <f>SUM(L7:L27)</f>
        <v>160</v>
      </c>
      <c r="M28" s="95">
        <f>SUM(M7:M27)</f>
        <v>127</v>
      </c>
      <c r="N28" s="96">
        <f>SUM(B28:K28)</f>
        <v>1243</v>
      </c>
      <c r="O28" s="94">
        <f>SUM(O7:O27)</f>
        <v>1735</v>
      </c>
      <c r="P28" s="159">
        <f>(+N28/O28-1)*100</f>
        <v>-28.357348703170025</v>
      </c>
      <c r="Q28" s="97">
        <f aca="true" t="shared" si="10" ref="Q28:V28">SUM(Q7:Q27)</f>
        <v>46</v>
      </c>
      <c r="R28" s="98">
        <f t="shared" si="10"/>
        <v>56</v>
      </c>
      <c r="S28" s="98">
        <f t="shared" si="10"/>
        <v>55</v>
      </c>
      <c r="T28" s="98">
        <f t="shared" si="10"/>
        <v>70</v>
      </c>
      <c r="U28" s="98">
        <f t="shared" si="10"/>
        <v>90</v>
      </c>
      <c r="V28" s="98">
        <f t="shared" si="10"/>
        <v>81</v>
      </c>
      <c r="W28" s="98">
        <f aca="true" t="shared" si="11" ref="W28:AD28">SUM(W7:W27)</f>
        <v>87</v>
      </c>
      <c r="X28" s="98">
        <f t="shared" si="11"/>
        <v>120</v>
      </c>
      <c r="Y28" s="98">
        <f t="shared" si="11"/>
        <v>74</v>
      </c>
      <c r="Z28" s="98">
        <f t="shared" si="11"/>
        <v>66</v>
      </c>
      <c r="AA28" s="98">
        <f t="shared" si="11"/>
        <v>63</v>
      </c>
      <c r="AB28" s="98">
        <f t="shared" si="11"/>
        <v>48</v>
      </c>
      <c r="AC28" s="99">
        <f t="shared" si="11"/>
        <v>856</v>
      </c>
      <c r="AD28" s="97">
        <f t="shared" si="11"/>
        <v>875</v>
      </c>
      <c r="AE28" s="163">
        <f t="shared" si="5"/>
        <v>-2.1714285714285686</v>
      </c>
      <c r="AF28" s="100">
        <f aca="true" t="shared" si="12" ref="AF28:AK28">SUM(AF7:AF27)</f>
        <v>161</v>
      </c>
      <c r="AG28" s="101">
        <f t="shared" si="12"/>
        <v>147</v>
      </c>
      <c r="AH28" s="101">
        <f t="shared" si="12"/>
        <v>387</v>
      </c>
      <c r="AI28" s="101">
        <f t="shared" si="12"/>
        <v>137</v>
      </c>
      <c r="AJ28" s="101">
        <f t="shared" si="12"/>
        <v>213</v>
      </c>
      <c r="AK28" s="101">
        <f t="shared" si="12"/>
        <v>349</v>
      </c>
      <c r="AL28" s="101">
        <f aca="true" t="shared" si="13" ref="AL28:AS28">SUM(AL7:AL27)</f>
        <v>239</v>
      </c>
      <c r="AM28" s="101">
        <f t="shared" si="13"/>
        <v>268</v>
      </c>
      <c r="AN28" s="101">
        <f t="shared" si="13"/>
        <v>175</v>
      </c>
      <c r="AO28" s="101">
        <f t="shared" si="13"/>
        <v>170</v>
      </c>
      <c r="AP28" s="101">
        <f t="shared" si="13"/>
        <v>129</v>
      </c>
      <c r="AQ28" s="101">
        <f t="shared" si="13"/>
        <v>175</v>
      </c>
      <c r="AR28" s="102">
        <f t="shared" si="13"/>
        <v>2550</v>
      </c>
      <c r="AS28" s="103">
        <f t="shared" si="13"/>
        <v>2848</v>
      </c>
      <c r="AT28" s="167">
        <f t="shared" si="7"/>
        <v>-10.463483146067421</v>
      </c>
      <c r="AU28" s="104">
        <f t="shared" si="3"/>
        <v>4649</v>
      </c>
      <c r="AV28" s="105">
        <f>SUM(AV7:AV27)</f>
        <v>5458</v>
      </c>
      <c r="AW28" s="178">
        <f t="shared" si="8"/>
        <v>-14.822279223158663</v>
      </c>
      <c r="AX28" s="189"/>
    </row>
    <row r="29" ht="13.5" thickBot="1">
      <c r="AX29" s="189"/>
    </row>
    <row r="30" spans="1:50" ht="13.5" thickBot="1">
      <c r="A30" s="290" t="s">
        <v>165</v>
      </c>
      <c r="B30" s="292" t="s">
        <v>179</v>
      </c>
      <c r="C30" s="293"/>
      <c r="D30" s="293"/>
      <c r="E30" s="293"/>
      <c r="F30" s="293"/>
      <c r="G30" s="293"/>
      <c r="H30" s="294"/>
      <c r="I30" s="294"/>
      <c r="J30" s="294"/>
      <c r="K30" s="294"/>
      <c r="L30" s="294"/>
      <c r="M30" s="294"/>
      <c r="N30" s="295"/>
      <c r="O30" s="296">
        <v>2007</v>
      </c>
      <c r="P30" s="297"/>
      <c r="Q30" s="298" t="s">
        <v>180</v>
      </c>
      <c r="R30" s="299"/>
      <c r="S30" s="299"/>
      <c r="T30" s="299"/>
      <c r="U30" s="299"/>
      <c r="V30" s="299"/>
      <c r="W30" s="300"/>
      <c r="X30" s="300"/>
      <c r="Y30" s="300"/>
      <c r="Z30" s="300"/>
      <c r="AA30" s="300"/>
      <c r="AB30" s="300"/>
      <c r="AC30" s="301"/>
      <c r="AD30" s="302">
        <v>2007</v>
      </c>
      <c r="AE30" s="303"/>
      <c r="AF30" s="304" t="s">
        <v>181</v>
      </c>
      <c r="AG30" s="305"/>
      <c r="AH30" s="305"/>
      <c r="AI30" s="305"/>
      <c r="AJ30" s="305"/>
      <c r="AK30" s="305"/>
      <c r="AL30" s="306"/>
      <c r="AM30" s="306"/>
      <c r="AN30" s="306"/>
      <c r="AO30" s="306"/>
      <c r="AP30" s="306"/>
      <c r="AQ30" s="306"/>
      <c r="AR30" s="307"/>
      <c r="AS30" s="308">
        <v>2007</v>
      </c>
      <c r="AT30" s="309"/>
      <c r="AU30" s="310" t="s">
        <v>156</v>
      </c>
      <c r="AV30" s="286">
        <v>2007</v>
      </c>
      <c r="AW30" s="287"/>
      <c r="AX30" s="288"/>
    </row>
    <row r="31" spans="1:50" ht="17.25" thickBot="1">
      <c r="A31" s="291"/>
      <c r="B31" s="53" t="s">
        <v>150</v>
      </c>
      <c r="C31" s="54" t="s">
        <v>151</v>
      </c>
      <c r="D31" s="54" t="s">
        <v>152</v>
      </c>
      <c r="E31" s="54" t="s">
        <v>153</v>
      </c>
      <c r="F31" s="54" t="s">
        <v>154</v>
      </c>
      <c r="G31" s="54" t="s">
        <v>155</v>
      </c>
      <c r="H31" s="54" t="s">
        <v>189</v>
      </c>
      <c r="I31" s="191" t="s">
        <v>190</v>
      </c>
      <c r="J31" s="54" t="s">
        <v>191</v>
      </c>
      <c r="K31" s="57" t="s">
        <v>192</v>
      </c>
      <c r="L31" s="207" t="s">
        <v>193</v>
      </c>
      <c r="M31" s="207" t="s">
        <v>194</v>
      </c>
      <c r="N31" s="55" t="s">
        <v>114</v>
      </c>
      <c r="O31" s="106" t="s">
        <v>114</v>
      </c>
      <c r="P31" s="160" t="s">
        <v>166</v>
      </c>
      <c r="Q31" s="107" t="s">
        <v>150</v>
      </c>
      <c r="R31" s="59" t="s">
        <v>151</v>
      </c>
      <c r="S31" s="59" t="s">
        <v>152</v>
      </c>
      <c r="T31" s="59" t="s">
        <v>153</v>
      </c>
      <c r="U31" s="59" t="s">
        <v>154</v>
      </c>
      <c r="V31" s="59" t="s">
        <v>155</v>
      </c>
      <c r="W31" s="59" t="s">
        <v>189</v>
      </c>
      <c r="X31" s="193" t="s">
        <v>190</v>
      </c>
      <c r="Y31" s="59" t="s">
        <v>191</v>
      </c>
      <c r="Z31" s="192" t="s">
        <v>192</v>
      </c>
      <c r="AA31" s="209" t="s">
        <v>193</v>
      </c>
      <c r="AB31" s="209" t="s">
        <v>194</v>
      </c>
      <c r="AC31" s="108" t="s">
        <v>114</v>
      </c>
      <c r="AD31" s="109" t="s">
        <v>114</v>
      </c>
      <c r="AE31" s="172" t="s">
        <v>166</v>
      </c>
      <c r="AF31" s="63" t="s">
        <v>150</v>
      </c>
      <c r="AG31" s="64" t="s">
        <v>151</v>
      </c>
      <c r="AH31" s="64" t="s">
        <v>152</v>
      </c>
      <c r="AI31" s="64" t="s">
        <v>153</v>
      </c>
      <c r="AJ31" s="64" t="s">
        <v>154</v>
      </c>
      <c r="AK31" s="64" t="s">
        <v>155</v>
      </c>
      <c r="AL31" s="64" t="s">
        <v>189</v>
      </c>
      <c r="AM31" s="195" t="s">
        <v>190</v>
      </c>
      <c r="AN31" s="64" t="s">
        <v>191</v>
      </c>
      <c r="AO31" s="194" t="s">
        <v>192</v>
      </c>
      <c r="AP31" s="211" t="s">
        <v>193</v>
      </c>
      <c r="AQ31" s="211" t="s">
        <v>194</v>
      </c>
      <c r="AR31" s="110" t="s">
        <v>114</v>
      </c>
      <c r="AS31" s="111" t="s">
        <v>114</v>
      </c>
      <c r="AT31" s="168" t="s">
        <v>166</v>
      </c>
      <c r="AU31" s="311"/>
      <c r="AV31" s="112" t="s">
        <v>114</v>
      </c>
      <c r="AW31" s="183" t="s">
        <v>166</v>
      </c>
      <c r="AX31" s="288"/>
    </row>
    <row r="32" spans="1:50" ht="15" customHeight="1">
      <c r="A32" s="68" t="s">
        <v>157</v>
      </c>
      <c r="B32" s="69">
        <v>2</v>
      </c>
      <c r="C32" s="70">
        <v>2</v>
      </c>
      <c r="D32" s="70">
        <v>1</v>
      </c>
      <c r="E32" s="70">
        <v>2</v>
      </c>
      <c r="F32" s="70">
        <v>0</v>
      </c>
      <c r="G32" s="70">
        <v>2</v>
      </c>
      <c r="H32" s="70">
        <v>1</v>
      </c>
      <c r="I32" s="70">
        <v>0</v>
      </c>
      <c r="J32" s="70">
        <v>2</v>
      </c>
      <c r="K32" s="70">
        <v>2</v>
      </c>
      <c r="L32" s="70">
        <v>6</v>
      </c>
      <c r="M32" s="340">
        <v>1</v>
      </c>
      <c r="N32" s="335">
        <f aca="true" t="shared" si="14" ref="N32:N42">SUM(B32:M32)</f>
        <v>21</v>
      </c>
      <c r="O32" s="72">
        <v>20</v>
      </c>
      <c r="P32" s="157">
        <f>(+N32/O32-1)*100</f>
        <v>5.000000000000004</v>
      </c>
      <c r="Q32" s="114">
        <v>1</v>
      </c>
      <c r="R32" s="74">
        <v>1</v>
      </c>
      <c r="S32" s="74">
        <v>1</v>
      </c>
      <c r="T32" s="74">
        <v>1</v>
      </c>
      <c r="U32" s="74">
        <v>2</v>
      </c>
      <c r="V32" s="74">
        <v>0</v>
      </c>
      <c r="W32" s="74">
        <v>0</v>
      </c>
      <c r="X32" s="74">
        <v>0</v>
      </c>
      <c r="Y32" s="74">
        <v>0</v>
      </c>
      <c r="Z32" s="74">
        <v>1</v>
      </c>
      <c r="AA32" s="74">
        <v>3</v>
      </c>
      <c r="AB32" s="343">
        <v>0</v>
      </c>
      <c r="AC32" s="115">
        <f>SUM(Q32:AB32)</f>
        <v>10</v>
      </c>
      <c r="AD32" s="116">
        <v>8</v>
      </c>
      <c r="AE32" s="173">
        <f>(+AC32/AD32-1)*100</f>
        <v>25</v>
      </c>
      <c r="AF32" s="76">
        <v>1</v>
      </c>
      <c r="AG32" s="77">
        <v>1</v>
      </c>
      <c r="AH32" s="77">
        <v>6</v>
      </c>
      <c r="AI32" s="77">
        <v>2</v>
      </c>
      <c r="AJ32" s="77">
        <v>5</v>
      </c>
      <c r="AK32" s="77">
        <v>6</v>
      </c>
      <c r="AL32" s="77">
        <v>3</v>
      </c>
      <c r="AM32" s="77">
        <v>7</v>
      </c>
      <c r="AN32" s="77">
        <v>3</v>
      </c>
      <c r="AO32" s="77">
        <v>3</v>
      </c>
      <c r="AP32" s="77">
        <v>5</v>
      </c>
      <c r="AQ32" s="346">
        <v>0</v>
      </c>
      <c r="AR32" s="117">
        <f>SUM(AF32:AQ32)</f>
        <v>42</v>
      </c>
      <c r="AS32" s="221">
        <f>AV32-O32-AD32</f>
        <v>46</v>
      </c>
      <c r="AT32" s="169">
        <f>(+AR32/AS32-1)*100</f>
        <v>-8.695652173913048</v>
      </c>
      <c r="AU32" s="79">
        <f aca="true" t="shared" si="15" ref="AU32:AU42">N32+AC32+AR32</f>
        <v>73</v>
      </c>
      <c r="AV32" s="79">
        <v>74</v>
      </c>
      <c r="AW32" s="184">
        <f>(+AU32/AV32-1)*100</f>
        <v>-1.3513513513513487</v>
      </c>
      <c r="AX32" s="189"/>
    </row>
    <row r="33" spans="1:50" ht="15" customHeight="1">
      <c r="A33" s="68" t="s">
        <v>130</v>
      </c>
      <c r="B33" s="81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341">
        <v>0</v>
      </c>
      <c r="N33" s="113">
        <f t="shared" si="14"/>
        <v>0</v>
      </c>
      <c r="O33" s="81">
        <v>0</v>
      </c>
      <c r="P33" s="157">
        <v>0</v>
      </c>
      <c r="Q33" s="118">
        <v>0</v>
      </c>
      <c r="R33" s="84">
        <v>2</v>
      </c>
      <c r="S33" s="84">
        <v>1</v>
      </c>
      <c r="T33" s="84">
        <v>0</v>
      </c>
      <c r="U33" s="84">
        <v>1</v>
      </c>
      <c r="V33" s="84">
        <v>1</v>
      </c>
      <c r="W33" s="84">
        <v>1</v>
      </c>
      <c r="X33" s="84">
        <v>0</v>
      </c>
      <c r="Y33" s="84">
        <v>0</v>
      </c>
      <c r="Z33" s="84">
        <v>1</v>
      </c>
      <c r="AA33" s="84">
        <v>0</v>
      </c>
      <c r="AB33" s="344">
        <v>0</v>
      </c>
      <c r="AC33" s="115">
        <f aca="true" t="shared" si="16" ref="AC33:AC41">SUM(Q33:AB33)</f>
        <v>7</v>
      </c>
      <c r="AD33" s="119">
        <v>4</v>
      </c>
      <c r="AE33" s="174">
        <v>500</v>
      </c>
      <c r="AF33" s="85">
        <v>0</v>
      </c>
      <c r="AG33" s="86">
        <v>0</v>
      </c>
      <c r="AH33" s="86">
        <v>1</v>
      </c>
      <c r="AI33" s="86">
        <v>0</v>
      </c>
      <c r="AJ33" s="86">
        <v>0</v>
      </c>
      <c r="AK33" s="86">
        <v>2</v>
      </c>
      <c r="AL33" s="86">
        <v>0</v>
      </c>
      <c r="AM33" s="86">
        <v>0</v>
      </c>
      <c r="AN33" s="86">
        <v>0</v>
      </c>
      <c r="AO33" s="86">
        <v>0</v>
      </c>
      <c r="AP33" s="86">
        <v>1</v>
      </c>
      <c r="AQ33" s="347">
        <v>0</v>
      </c>
      <c r="AR33" s="117">
        <f aca="true" t="shared" si="17" ref="AR33:AR41">SUM(AF33:AQ33)</f>
        <v>4</v>
      </c>
      <c r="AS33" s="87">
        <f aca="true" t="shared" si="18" ref="AS33:AS41">AV33-O33-AD33</f>
        <v>7</v>
      </c>
      <c r="AT33" s="170">
        <f aca="true" t="shared" si="19" ref="AT33:AT42">(+AR33/AS33-1)*100</f>
        <v>-42.85714285714286</v>
      </c>
      <c r="AU33" s="120">
        <f t="shared" si="15"/>
        <v>11</v>
      </c>
      <c r="AV33" s="120">
        <v>11</v>
      </c>
      <c r="AW33" s="185">
        <f aca="true" t="shared" si="20" ref="AW33:AW42">(+AU33/AV33-1)*100</f>
        <v>0</v>
      </c>
      <c r="AX33" s="189"/>
    </row>
    <row r="34" spans="1:50" ht="15" customHeight="1">
      <c r="A34" s="68" t="s">
        <v>158</v>
      </c>
      <c r="B34" s="81">
        <v>1</v>
      </c>
      <c r="C34" s="82">
        <v>0</v>
      </c>
      <c r="D34" s="82">
        <v>0</v>
      </c>
      <c r="E34" s="82">
        <v>1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1</v>
      </c>
      <c r="M34" s="341">
        <v>1</v>
      </c>
      <c r="N34" s="113">
        <f t="shared" si="14"/>
        <v>4</v>
      </c>
      <c r="O34" s="81">
        <v>0</v>
      </c>
      <c r="P34" s="157">
        <v>200</v>
      </c>
      <c r="Q34" s="118">
        <v>1</v>
      </c>
      <c r="R34" s="84">
        <v>0</v>
      </c>
      <c r="S34" s="84">
        <v>0</v>
      </c>
      <c r="T34" s="84">
        <v>0</v>
      </c>
      <c r="U34" s="84">
        <v>0</v>
      </c>
      <c r="V34" s="84">
        <v>1</v>
      </c>
      <c r="W34" s="84">
        <v>2</v>
      </c>
      <c r="X34" s="84">
        <v>0</v>
      </c>
      <c r="Y34" s="84">
        <v>0</v>
      </c>
      <c r="Z34" s="84">
        <v>0</v>
      </c>
      <c r="AA34" s="84">
        <v>1</v>
      </c>
      <c r="AB34" s="344">
        <v>0</v>
      </c>
      <c r="AC34" s="115">
        <f t="shared" si="16"/>
        <v>5</v>
      </c>
      <c r="AD34" s="119">
        <v>8</v>
      </c>
      <c r="AE34" s="174">
        <f aca="true" t="shared" si="21" ref="AE34:AE42">(+AC34/AD34-1)*100</f>
        <v>-37.5</v>
      </c>
      <c r="AF34" s="85">
        <v>2</v>
      </c>
      <c r="AG34" s="86">
        <v>0</v>
      </c>
      <c r="AH34" s="86">
        <v>3</v>
      </c>
      <c r="AI34" s="86">
        <v>1</v>
      </c>
      <c r="AJ34" s="86">
        <v>0</v>
      </c>
      <c r="AK34" s="86">
        <v>1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347">
        <v>0</v>
      </c>
      <c r="AR34" s="117">
        <f t="shared" si="17"/>
        <v>7</v>
      </c>
      <c r="AS34" s="87">
        <f t="shared" si="18"/>
        <v>7</v>
      </c>
      <c r="AT34" s="170">
        <f t="shared" si="19"/>
        <v>0</v>
      </c>
      <c r="AU34" s="120">
        <f t="shared" si="15"/>
        <v>16</v>
      </c>
      <c r="AV34" s="120">
        <v>15</v>
      </c>
      <c r="AW34" s="185">
        <f t="shared" si="20"/>
        <v>6.666666666666665</v>
      </c>
      <c r="AX34" s="189"/>
    </row>
    <row r="35" spans="1:50" ht="15" customHeight="1">
      <c r="A35" s="68" t="s">
        <v>159</v>
      </c>
      <c r="B35" s="81">
        <v>3</v>
      </c>
      <c r="C35" s="82">
        <v>2</v>
      </c>
      <c r="D35" s="82">
        <v>2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2">
        <v>2</v>
      </c>
      <c r="K35" s="82">
        <v>0</v>
      </c>
      <c r="L35" s="82">
        <v>2</v>
      </c>
      <c r="M35" s="341">
        <v>2</v>
      </c>
      <c r="N35" s="113">
        <f t="shared" si="14"/>
        <v>18</v>
      </c>
      <c r="O35" s="81">
        <v>16</v>
      </c>
      <c r="P35" s="157">
        <f aca="true" t="shared" si="22" ref="P35:P42">(+N35/O35-1)*100</f>
        <v>12.5</v>
      </c>
      <c r="Q35" s="118">
        <v>0</v>
      </c>
      <c r="R35" s="84">
        <v>1</v>
      </c>
      <c r="S35" s="84">
        <v>0</v>
      </c>
      <c r="T35" s="84">
        <v>2</v>
      </c>
      <c r="U35" s="84">
        <v>1</v>
      </c>
      <c r="V35" s="84">
        <v>1</v>
      </c>
      <c r="W35" s="84">
        <v>3</v>
      </c>
      <c r="X35" s="84">
        <v>1</v>
      </c>
      <c r="Y35" s="84">
        <v>2</v>
      </c>
      <c r="Z35" s="84">
        <v>0</v>
      </c>
      <c r="AA35" s="84">
        <v>1</v>
      </c>
      <c r="AB35" s="344">
        <v>0</v>
      </c>
      <c r="AC35" s="115">
        <f t="shared" si="16"/>
        <v>12</v>
      </c>
      <c r="AD35" s="119">
        <v>15</v>
      </c>
      <c r="AE35" s="174">
        <f t="shared" si="21"/>
        <v>-19.999999999999996</v>
      </c>
      <c r="AF35" s="85">
        <v>0</v>
      </c>
      <c r="AG35" s="86">
        <v>0</v>
      </c>
      <c r="AH35" s="86">
        <v>9</v>
      </c>
      <c r="AI35" s="86">
        <v>2</v>
      </c>
      <c r="AJ35" s="86">
        <v>2</v>
      </c>
      <c r="AK35" s="86">
        <v>8</v>
      </c>
      <c r="AL35" s="86">
        <v>0</v>
      </c>
      <c r="AM35" s="86">
        <v>7</v>
      </c>
      <c r="AN35" s="86">
        <v>0</v>
      </c>
      <c r="AO35" s="86">
        <v>1</v>
      </c>
      <c r="AP35" s="86">
        <v>0</v>
      </c>
      <c r="AQ35" s="347">
        <v>3</v>
      </c>
      <c r="AR35" s="117">
        <f t="shared" si="17"/>
        <v>32</v>
      </c>
      <c r="AS35" s="87">
        <f t="shared" si="18"/>
        <v>26</v>
      </c>
      <c r="AT35" s="170">
        <f t="shared" si="19"/>
        <v>23.076923076923084</v>
      </c>
      <c r="AU35" s="120">
        <f t="shared" si="15"/>
        <v>62</v>
      </c>
      <c r="AV35" s="120">
        <v>57</v>
      </c>
      <c r="AW35" s="185">
        <f t="shared" si="20"/>
        <v>8.771929824561408</v>
      </c>
      <c r="AX35" s="189"/>
    </row>
    <row r="36" spans="1:50" ht="15" customHeight="1">
      <c r="A36" s="68" t="s">
        <v>160</v>
      </c>
      <c r="B36" s="81">
        <v>3</v>
      </c>
      <c r="C36" s="82">
        <v>0</v>
      </c>
      <c r="D36" s="82">
        <v>1</v>
      </c>
      <c r="E36" s="82">
        <v>0</v>
      </c>
      <c r="F36" s="82">
        <v>0</v>
      </c>
      <c r="G36" s="82">
        <v>1</v>
      </c>
      <c r="H36" s="82">
        <v>2</v>
      </c>
      <c r="I36" s="82">
        <v>1</v>
      </c>
      <c r="J36" s="82">
        <v>0</v>
      </c>
      <c r="K36" s="82">
        <v>1</v>
      </c>
      <c r="L36" s="82">
        <v>2</v>
      </c>
      <c r="M36" s="341">
        <v>0</v>
      </c>
      <c r="N36" s="113">
        <f t="shared" si="14"/>
        <v>11</v>
      </c>
      <c r="O36" s="81">
        <v>20</v>
      </c>
      <c r="P36" s="157">
        <f t="shared" si="22"/>
        <v>-44.99999999999999</v>
      </c>
      <c r="Q36" s="118">
        <v>1</v>
      </c>
      <c r="R36" s="84">
        <v>0</v>
      </c>
      <c r="S36" s="84">
        <v>3</v>
      </c>
      <c r="T36" s="84">
        <v>1</v>
      </c>
      <c r="U36" s="84">
        <v>2</v>
      </c>
      <c r="V36" s="84">
        <v>1</v>
      </c>
      <c r="W36" s="84">
        <v>2</v>
      </c>
      <c r="X36" s="84">
        <v>0</v>
      </c>
      <c r="Y36" s="84">
        <v>1</v>
      </c>
      <c r="Z36" s="84">
        <v>0</v>
      </c>
      <c r="AA36" s="84">
        <v>2</v>
      </c>
      <c r="AB36" s="344">
        <v>1</v>
      </c>
      <c r="AC36" s="115">
        <f t="shared" si="16"/>
        <v>14</v>
      </c>
      <c r="AD36" s="119">
        <v>18</v>
      </c>
      <c r="AE36" s="174">
        <f t="shared" si="21"/>
        <v>-22.22222222222222</v>
      </c>
      <c r="AF36" s="85">
        <v>1</v>
      </c>
      <c r="AG36" s="86">
        <v>2</v>
      </c>
      <c r="AH36" s="86">
        <v>10</v>
      </c>
      <c r="AI36" s="86">
        <v>2</v>
      </c>
      <c r="AJ36" s="86">
        <v>0</v>
      </c>
      <c r="AK36" s="86">
        <v>3</v>
      </c>
      <c r="AL36" s="86">
        <v>4</v>
      </c>
      <c r="AM36" s="86">
        <v>2</v>
      </c>
      <c r="AN36" s="86">
        <v>1</v>
      </c>
      <c r="AO36" s="86">
        <v>2</v>
      </c>
      <c r="AP36" s="86">
        <v>1</v>
      </c>
      <c r="AQ36" s="347">
        <v>1</v>
      </c>
      <c r="AR36" s="117">
        <f t="shared" si="17"/>
        <v>29</v>
      </c>
      <c r="AS36" s="87">
        <f t="shared" si="18"/>
        <v>12</v>
      </c>
      <c r="AT36" s="170">
        <f t="shared" si="19"/>
        <v>141.66666666666666</v>
      </c>
      <c r="AU36" s="120">
        <f t="shared" si="15"/>
        <v>54</v>
      </c>
      <c r="AV36" s="120">
        <v>50</v>
      </c>
      <c r="AW36" s="185">
        <f t="shared" si="20"/>
        <v>8.000000000000007</v>
      </c>
      <c r="AX36" s="189"/>
    </row>
    <row r="37" spans="1:50" ht="15" customHeight="1">
      <c r="A37" s="68" t="s">
        <v>161</v>
      </c>
      <c r="B37" s="81">
        <v>0</v>
      </c>
      <c r="C37" s="82">
        <v>0</v>
      </c>
      <c r="D37" s="82">
        <v>3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341">
        <v>0</v>
      </c>
      <c r="N37" s="113">
        <f t="shared" si="14"/>
        <v>3</v>
      </c>
      <c r="O37" s="81">
        <v>4</v>
      </c>
      <c r="P37" s="157">
        <f t="shared" si="22"/>
        <v>-25</v>
      </c>
      <c r="Q37" s="118">
        <v>1</v>
      </c>
      <c r="R37" s="84">
        <v>1</v>
      </c>
      <c r="S37" s="84">
        <v>0</v>
      </c>
      <c r="T37" s="84">
        <v>0</v>
      </c>
      <c r="U37" s="84">
        <v>1</v>
      </c>
      <c r="V37" s="84">
        <v>1</v>
      </c>
      <c r="W37" s="84">
        <v>7</v>
      </c>
      <c r="X37" s="84">
        <v>1</v>
      </c>
      <c r="Y37" s="84">
        <v>1</v>
      </c>
      <c r="Z37" s="84">
        <v>0</v>
      </c>
      <c r="AA37" s="84">
        <v>0</v>
      </c>
      <c r="AB37" s="344">
        <v>1</v>
      </c>
      <c r="AC37" s="115">
        <f t="shared" si="16"/>
        <v>14</v>
      </c>
      <c r="AD37" s="119">
        <v>22</v>
      </c>
      <c r="AE37" s="174">
        <f t="shared" si="21"/>
        <v>-36.36363636363637</v>
      </c>
      <c r="AF37" s="85">
        <v>2</v>
      </c>
      <c r="AG37" s="86">
        <v>0</v>
      </c>
      <c r="AH37" s="86">
        <v>6</v>
      </c>
      <c r="AI37" s="86">
        <v>2</v>
      </c>
      <c r="AJ37" s="86">
        <v>1</v>
      </c>
      <c r="AK37" s="86">
        <v>3</v>
      </c>
      <c r="AL37" s="86">
        <v>5</v>
      </c>
      <c r="AM37" s="86">
        <v>3</v>
      </c>
      <c r="AN37" s="86">
        <v>3</v>
      </c>
      <c r="AO37" s="86">
        <v>4</v>
      </c>
      <c r="AP37" s="86">
        <v>1</v>
      </c>
      <c r="AQ37" s="347">
        <v>2</v>
      </c>
      <c r="AR37" s="117">
        <f t="shared" si="17"/>
        <v>32</v>
      </c>
      <c r="AS37" s="87">
        <f t="shared" si="18"/>
        <v>23</v>
      </c>
      <c r="AT37" s="170">
        <f t="shared" si="19"/>
        <v>39.13043478260869</v>
      </c>
      <c r="AU37" s="120">
        <f t="shared" si="15"/>
        <v>49</v>
      </c>
      <c r="AV37" s="120">
        <v>49</v>
      </c>
      <c r="AW37" s="185">
        <f t="shared" si="20"/>
        <v>0</v>
      </c>
      <c r="AX37" s="189"/>
    </row>
    <row r="38" spans="1:50" ht="15" customHeight="1">
      <c r="A38" s="68" t="s">
        <v>162</v>
      </c>
      <c r="B38" s="81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2</v>
      </c>
      <c r="I38" s="82">
        <v>1</v>
      </c>
      <c r="J38" s="82">
        <v>0</v>
      </c>
      <c r="K38" s="82">
        <v>0</v>
      </c>
      <c r="L38" s="82">
        <v>0</v>
      </c>
      <c r="M38" s="341">
        <v>0</v>
      </c>
      <c r="N38" s="113">
        <f t="shared" si="14"/>
        <v>3</v>
      </c>
      <c r="O38" s="81">
        <v>4</v>
      </c>
      <c r="P38" s="157">
        <f>(+N38/O38-1)*100</f>
        <v>-25</v>
      </c>
      <c r="Q38" s="118">
        <v>0</v>
      </c>
      <c r="R38" s="84">
        <v>1</v>
      </c>
      <c r="S38" s="84">
        <v>0</v>
      </c>
      <c r="T38" s="84">
        <v>0</v>
      </c>
      <c r="U38" s="84">
        <v>0</v>
      </c>
      <c r="V38" s="84">
        <v>2</v>
      </c>
      <c r="W38" s="84">
        <v>6</v>
      </c>
      <c r="X38" s="84">
        <v>2</v>
      </c>
      <c r="Y38" s="84">
        <v>4</v>
      </c>
      <c r="Z38" s="84">
        <v>1</v>
      </c>
      <c r="AA38" s="84">
        <v>1</v>
      </c>
      <c r="AB38" s="344">
        <v>0</v>
      </c>
      <c r="AC38" s="115">
        <f t="shared" si="16"/>
        <v>17</v>
      </c>
      <c r="AD38" s="119">
        <v>18</v>
      </c>
      <c r="AE38" s="174">
        <f t="shared" si="21"/>
        <v>-5.555555555555558</v>
      </c>
      <c r="AF38" s="85">
        <v>0</v>
      </c>
      <c r="AG38" s="86">
        <v>0</v>
      </c>
      <c r="AH38" s="86">
        <v>4</v>
      </c>
      <c r="AI38" s="86">
        <v>0</v>
      </c>
      <c r="AJ38" s="86">
        <v>0</v>
      </c>
      <c r="AK38" s="86">
        <v>1</v>
      </c>
      <c r="AL38" s="86">
        <v>1</v>
      </c>
      <c r="AM38" s="86">
        <v>2</v>
      </c>
      <c r="AN38" s="86">
        <v>2</v>
      </c>
      <c r="AO38" s="86">
        <v>0</v>
      </c>
      <c r="AP38" s="86">
        <v>0</v>
      </c>
      <c r="AQ38" s="347">
        <v>1</v>
      </c>
      <c r="AR38" s="117">
        <f t="shared" si="17"/>
        <v>11</v>
      </c>
      <c r="AS38" s="87">
        <f t="shared" si="18"/>
        <v>20</v>
      </c>
      <c r="AT38" s="170">
        <f t="shared" si="19"/>
        <v>-44.99999999999999</v>
      </c>
      <c r="AU38" s="120">
        <f t="shared" si="15"/>
        <v>31</v>
      </c>
      <c r="AV38" s="120">
        <v>42</v>
      </c>
      <c r="AW38" s="185">
        <f t="shared" si="20"/>
        <v>-26.190476190476186</v>
      </c>
      <c r="AX38" s="189"/>
    </row>
    <row r="39" spans="1:50" ht="15" customHeight="1">
      <c r="A39" s="68" t="s">
        <v>163</v>
      </c>
      <c r="B39" s="81">
        <v>0</v>
      </c>
      <c r="C39" s="82">
        <v>1</v>
      </c>
      <c r="D39" s="82">
        <v>1</v>
      </c>
      <c r="E39" s="82">
        <v>0</v>
      </c>
      <c r="F39" s="82">
        <v>1</v>
      </c>
      <c r="G39" s="82">
        <v>0</v>
      </c>
      <c r="H39" s="82">
        <v>4</v>
      </c>
      <c r="I39" s="82">
        <v>1</v>
      </c>
      <c r="J39" s="82">
        <v>0</v>
      </c>
      <c r="K39" s="82">
        <v>3</v>
      </c>
      <c r="L39" s="82">
        <v>2</v>
      </c>
      <c r="M39" s="341">
        <v>0</v>
      </c>
      <c r="N39" s="113">
        <f t="shared" si="14"/>
        <v>13</v>
      </c>
      <c r="O39" s="81">
        <v>5</v>
      </c>
      <c r="P39" s="157">
        <f>(+N39/O39-1)*100</f>
        <v>160</v>
      </c>
      <c r="Q39" s="118">
        <v>0</v>
      </c>
      <c r="R39" s="84">
        <v>0</v>
      </c>
      <c r="S39" s="84">
        <v>0</v>
      </c>
      <c r="T39" s="84">
        <v>0</v>
      </c>
      <c r="U39" s="84">
        <v>4</v>
      </c>
      <c r="V39" s="84">
        <v>2</v>
      </c>
      <c r="W39" s="84">
        <v>2</v>
      </c>
      <c r="X39" s="84">
        <v>2</v>
      </c>
      <c r="Y39" s="84">
        <v>0</v>
      </c>
      <c r="Z39" s="84">
        <v>0</v>
      </c>
      <c r="AA39" s="84">
        <v>2</v>
      </c>
      <c r="AB39" s="344">
        <v>0</v>
      </c>
      <c r="AC39" s="115">
        <f t="shared" si="16"/>
        <v>12</v>
      </c>
      <c r="AD39" s="119">
        <v>8</v>
      </c>
      <c r="AE39" s="174">
        <f t="shared" si="21"/>
        <v>50</v>
      </c>
      <c r="AF39" s="85">
        <v>2</v>
      </c>
      <c r="AG39" s="86">
        <v>0</v>
      </c>
      <c r="AH39" s="86">
        <v>4</v>
      </c>
      <c r="AI39" s="86">
        <v>1</v>
      </c>
      <c r="AJ39" s="86">
        <v>0</v>
      </c>
      <c r="AK39" s="86">
        <v>1</v>
      </c>
      <c r="AL39" s="86">
        <v>1</v>
      </c>
      <c r="AM39" s="86">
        <v>2</v>
      </c>
      <c r="AN39" s="86">
        <v>0</v>
      </c>
      <c r="AO39" s="86">
        <v>0</v>
      </c>
      <c r="AP39" s="86">
        <v>0</v>
      </c>
      <c r="AQ39" s="347">
        <v>1</v>
      </c>
      <c r="AR39" s="117">
        <f t="shared" si="17"/>
        <v>12</v>
      </c>
      <c r="AS39" s="87">
        <f t="shared" si="18"/>
        <v>9</v>
      </c>
      <c r="AT39" s="170">
        <f t="shared" si="19"/>
        <v>33.33333333333333</v>
      </c>
      <c r="AU39" s="120">
        <f t="shared" si="15"/>
        <v>37</v>
      </c>
      <c r="AV39" s="120">
        <v>22</v>
      </c>
      <c r="AW39" s="185">
        <f t="shared" si="20"/>
        <v>68.18181818181819</v>
      </c>
      <c r="AX39" s="189"/>
    </row>
    <row r="40" spans="1:50" ht="15" customHeight="1">
      <c r="A40" s="68" t="s">
        <v>164</v>
      </c>
      <c r="B40" s="81">
        <v>8</v>
      </c>
      <c r="C40" s="82">
        <v>1</v>
      </c>
      <c r="D40" s="82">
        <v>1</v>
      </c>
      <c r="E40" s="82">
        <v>0</v>
      </c>
      <c r="F40" s="82">
        <v>6</v>
      </c>
      <c r="G40" s="82">
        <v>1</v>
      </c>
      <c r="H40" s="82">
        <v>1</v>
      </c>
      <c r="I40" s="82">
        <v>3</v>
      </c>
      <c r="J40" s="82">
        <v>3</v>
      </c>
      <c r="K40" s="82">
        <v>2</v>
      </c>
      <c r="L40" s="82">
        <v>3</v>
      </c>
      <c r="M40" s="341">
        <v>4</v>
      </c>
      <c r="N40" s="113">
        <f t="shared" si="14"/>
        <v>33</v>
      </c>
      <c r="O40" s="81">
        <v>22</v>
      </c>
      <c r="P40" s="157">
        <f t="shared" si="22"/>
        <v>50</v>
      </c>
      <c r="Q40" s="118">
        <v>1</v>
      </c>
      <c r="R40" s="84">
        <v>3</v>
      </c>
      <c r="S40" s="84">
        <v>1</v>
      </c>
      <c r="T40" s="84">
        <v>1</v>
      </c>
      <c r="U40" s="84">
        <v>1</v>
      </c>
      <c r="V40" s="84">
        <v>4</v>
      </c>
      <c r="W40" s="84">
        <v>3</v>
      </c>
      <c r="X40" s="84">
        <v>3</v>
      </c>
      <c r="Y40" s="84">
        <v>1</v>
      </c>
      <c r="Z40" s="84">
        <v>0</v>
      </c>
      <c r="AA40" s="84">
        <v>1</v>
      </c>
      <c r="AB40" s="344">
        <v>1</v>
      </c>
      <c r="AC40" s="115">
        <f t="shared" si="16"/>
        <v>20</v>
      </c>
      <c r="AD40" s="119">
        <v>23</v>
      </c>
      <c r="AE40" s="174">
        <f t="shared" si="21"/>
        <v>-13.043478260869568</v>
      </c>
      <c r="AF40" s="85">
        <v>1</v>
      </c>
      <c r="AG40" s="86">
        <v>4</v>
      </c>
      <c r="AH40" s="86">
        <v>5</v>
      </c>
      <c r="AI40" s="86">
        <v>2</v>
      </c>
      <c r="AJ40" s="86">
        <v>10</v>
      </c>
      <c r="AK40" s="86">
        <v>17</v>
      </c>
      <c r="AL40" s="86">
        <v>6</v>
      </c>
      <c r="AM40" s="86">
        <v>5</v>
      </c>
      <c r="AN40" s="86">
        <v>8</v>
      </c>
      <c r="AO40" s="86">
        <v>3</v>
      </c>
      <c r="AP40" s="86">
        <v>2</v>
      </c>
      <c r="AQ40" s="347">
        <v>1</v>
      </c>
      <c r="AR40" s="117">
        <f t="shared" si="17"/>
        <v>64</v>
      </c>
      <c r="AS40" s="87">
        <f t="shared" si="18"/>
        <v>65</v>
      </c>
      <c r="AT40" s="170">
        <f t="shared" si="19"/>
        <v>-1.538461538461533</v>
      </c>
      <c r="AU40" s="120">
        <f t="shared" si="15"/>
        <v>117</v>
      </c>
      <c r="AV40" s="120">
        <v>110</v>
      </c>
      <c r="AW40" s="185">
        <f t="shared" si="20"/>
        <v>6.363636363636371</v>
      </c>
      <c r="AX40" s="189"/>
    </row>
    <row r="41" spans="1:50" ht="15" customHeight="1" thickBot="1">
      <c r="A41" s="121" t="s">
        <v>144</v>
      </c>
      <c r="B41" s="122">
        <v>0</v>
      </c>
      <c r="C41" s="123">
        <v>0</v>
      </c>
      <c r="D41" s="123">
        <v>0</v>
      </c>
      <c r="E41" s="123">
        <v>0</v>
      </c>
      <c r="F41" s="123">
        <v>1</v>
      </c>
      <c r="G41" s="123">
        <v>0</v>
      </c>
      <c r="H41" s="123">
        <v>0</v>
      </c>
      <c r="I41" s="123">
        <v>0</v>
      </c>
      <c r="J41" s="123">
        <v>0</v>
      </c>
      <c r="K41" s="123">
        <v>1</v>
      </c>
      <c r="L41" s="123">
        <v>0</v>
      </c>
      <c r="M41" s="342">
        <v>0</v>
      </c>
      <c r="N41" s="336">
        <f t="shared" si="14"/>
        <v>2</v>
      </c>
      <c r="O41" s="122">
        <v>0</v>
      </c>
      <c r="P41" s="158">
        <v>100</v>
      </c>
      <c r="Q41" s="124">
        <v>1</v>
      </c>
      <c r="R41" s="125">
        <v>3</v>
      </c>
      <c r="S41" s="125">
        <v>0</v>
      </c>
      <c r="T41" s="125">
        <v>1</v>
      </c>
      <c r="U41" s="125">
        <v>1</v>
      </c>
      <c r="V41" s="125">
        <v>0</v>
      </c>
      <c r="W41" s="125">
        <v>5</v>
      </c>
      <c r="X41" s="125">
        <v>1</v>
      </c>
      <c r="Y41" s="125">
        <v>3</v>
      </c>
      <c r="Z41" s="125">
        <v>2</v>
      </c>
      <c r="AA41" s="125">
        <v>4</v>
      </c>
      <c r="AB41" s="345">
        <v>1</v>
      </c>
      <c r="AC41" s="115">
        <f t="shared" si="16"/>
        <v>22</v>
      </c>
      <c r="AD41" s="126">
        <v>14</v>
      </c>
      <c r="AE41" s="175">
        <f t="shared" si="21"/>
        <v>57.14285714285714</v>
      </c>
      <c r="AF41" s="127">
        <v>0</v>
      </c>
      <c r="AG41" s="128">
        <v>1</v>
      </c>
      <c r="AH41" s="128">
        <v>3</v>
      </c>
      <c r="AI41" s="128">
        <v>0</v>
      </c>
      <c r="AJ41" s="128">
        <v>2</v>
      </c>
      <c r="AK41" s="128">
        <v>7</v>
      </c>
      <c r="AL41" s="128">
        <v>2</v>
      </c>
      <c r="AM41" s="128">
        <v>2</v>
      </c>
      <c r="AN41" s="128">
        <v>0</v>
      </c>
      <c r="AO41" s="128">
        <v>2</v>
      </c>
      <c r="AP41" s="128">
        <v>1</v>
      </c>
      <c r="AQ41" s="348">
        <v>0</v>
      </c>
      <c r="AR41" s="117">
        <f t="shared" si="17"/>
        <v>20</v>
      </c>
      <c r="AS41" s="222">
        <f t="shared" si="18"/>
        <v>12</v>
      </c>
      <c r="AT41" s="171">
        <f t="shared" si="19"/>
        <v>66.66666666666667</v>
      </c>
      <c r="AU41" s="129">
        <f t="shared" si="15"/>
        <v>44</v>
      </c>
      <c r="AV41" s="129">
        <v>26</v>
      </c>
      <c r="AW41" s="186">
        <f t="shared" si="20"/>
        <v>69.23076923076923</v>
      </c>
      <c r="AX41" s="189"/>
    </row>
    <row r="42" spans="1:50" ht="15" customHeight="1" thickBot="1">
      <c r="A42" s="93" t="s">
        <v>169</v>
      </c>
      <c r="B42" s="94">
        <f aca="true" t="shared" si="23" ref="B42:G42">SUM(B32:B41)</f>
        <v>17</v>
      </c>
      <c r="C42" s="95">
        <f t="shared" si="23"/>
        <v>6</v>
      </c>
      <c r="D42" s="95">
        <f t="shared" si="23"/>
        <v>9</v>
      </c>
      <c r="E42" s="95">
        <f t="shared" si="23"/>
        <v>4</v>
      </c>
      <c r="F42" s="95">
        <f t="shared" si="23"/>
        <v>9</v>
      </c>
      <c r="G42" s="95">
        <f t="shared" si="23"/>
        <v>5</v>
      </c>
      <c r="H42" s="95">
        <f aca="true" t="shared" si="24" ref="H42:O42">SUM(H32:H41)</f>
        <v>11</v>
      </c>
      <c r="I42" s="95">
        <f t="shared" si="24"/>
        <v>7</v>
      </c>
      <c r="J42" s="95">
        <f t="shared" si="24"/>
        <v>7</v>
      </c>
      <c r="K42" s="95">
        <f t="shared" si="24"/>
        <v>9</v>
      </c>
      <c r="L42" s="95">
        <f t="shared" si="24"/>
        <v>16</v>
      </c>
      <c r="M42" s="95">
        <f t="shared" si="24"/>
        <v>8</v>
      </c>
      <c r="N42" s="96">
        <f t="shared" si="14"/>
        <v>108</v>
      </c>
      <c r="O42" s="94">
        <f t="shared" si="24"/>
        <v>91</v>
      </c>
      <c r="P42" s="159">
        <f t="shared" si="22"/>
        <v>18.681318681318682</v>
      </c>
      <c r="Q42" s="97">
        <f aca="true" t="shared" si="25" ref="Q42:V42">SUM(Q32:Q41)</f>
        <v>6</v>
      </c>
      <c r="R42" s="98">
        <f t="shared" si="25"/>
        <v>12</v>
      </c>
      <c r="S42" s="98">
        <f t="shared" si="25"/>
        <v>6</v>
      </c>
      <c r="T42" s="98">
        <f t="shared" si="25"/>
        <v>6</v>
      </c>
      <c r="U42" s="98">
        <f t="shared" si="25"/>
        <v>13</v>
      </c>
      <c r="V42" s="98">
        <f t="shared" si="25"/>
        <v>13</v>
      </c>
      <c r="W42" s="98">
        <f aca="true" t="shared" si="26" ref="W42:AD42">SUM(W32:W41)</f>
        <v>31</v>
      </c>
      <c r="X42" s="98">
        <f t="shared" si="26"/>
        <v>10</v>
      </c>
      <c r="Y42" s="98">
        <f t="shared" si="26"/>
        <v>12</v>
      </c>
      <c r="Z42" s="98">
        <f t="shared" si="26"/>
        <v>5</v>
      </c>
      <c r="AA42" s="98">
        <f t="shared" si="26"/>
        <v>15</v>
      </c>
      <c r="AB42" s="98">
        <f t="shared" si="26"/>
        <v>4</v>
      </c>
      <c r="AC42" s="99">
        <f t="shared" si="26"/>
        <v>133</v>
      </c>
      <c r="AD42" s="130">
        <f t="shared" si="26"/>
        <v>138</v>
      </c>
      <c r="AE42" s="163">
        <f t="shared" si="21"/>
        <v>-3.6231884057971064</v>
      </c>
      <c r="AF42" s="103">
        <f aca="true" t="shared" si="27" ref="AF42:AK42">SUM(AF32:AF41)</f>
        <v>9</v>
      </c>
      <c r="AG42" s="101">
        <f t="shared" si="27"/>
        <v>8</v>
      </c>
      <c r="AH42" s="101">
        <f t="shared" si="27"/>
        <v>51</v>
      </c>
      <c r="AI42" s="101">
        <f t="shared" si="27"/>
        <v>12</v>
      </c>
      <c r="AJ42" s="101">
        <f t="shared" si="27"/>
        <v>20</v>
      </c>
      <c r="AK42" s="101">
        <f t="shared" si="27"/>
        <v>49</v>
      </c>
      <c r="AL42" s="101">
        <f aca="true" t="shared" si="28" ref="AL42:AS42">SUM(AL32:AL41)</f>
        <v>22</v>
      </c>
      <c r="AM42" s="101">
        <f t="shared" si="28"/>
        <v>30</v>
      </c>
      <c r="AN42" s="101">
        <f t="shared" si="28"/>
        <v>17</v>
      </c>
      <c r="AO42" s="101">
        <f t="shared" si="28"/>
        <v>15</v>
      </c>
      <c r="AP42" s="101">
        <f t="shared" si="28"/>
        <v>11</v>
      </c>
      <c r="AQ42" s="101">
        <f t="shared" si="28"/>
        <v>9</v>
      </c>
      <c r="AR42" s="102">
        <f t="shared" si="28"/>
        <v>253</v>
      </c>
      <c r="AS42" s="131">
        <f t="shared" si="28"/>
        <v>227</v>
      </c>
      <c r="AT42" s="167">
        <f t="shared" si="19"/>
        <v>11.45374449339207</v>
      </c>
      <c r="AU42" s="104">
        <f t="shared" si="15"/>
        <v>494</v>
      </c>
      <c r="AV42" s="104">
        <f>SUM(AV32:AV41)</f>
        <v>456</v>
      </c>
      <c r="AW42" s="187">
        <f t="shared" si="20"/>
        <v>8.333333333333325</v>
      </c>
      <c r="AX42" s="189"/>
    </row>
    <row r="43" ht="12.75">
      <c r="AX43" s="2"/>
    </row>
    <row r="46" ht="12.75">
      <c r="AX46" t="s">
        <v>188</v>
      </c>
    </row>
    <row r="52" ht="20.25">
      <c r="D52" s="180" t="s">
        <v>201</v>
      </c>
    </row>
    <row r="53" ht="18">
      <c r="S53" s="179" t="s">
        <v>182</v>
      </c>
    </row>
    <row r="96" spans="1:42" ht="12.75">
      <c r="A96" s="381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  <c r="AM96" s="381"/>
      <c r="AN96" s="381"/>
      <c r="AO96" s="381"/>
      <c r="AP96" s="381"/>
    </row>
    <row r="97" spans="1:42" ht="12.75">
      <c r="A97" s="381"/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  <c r="AM97" s="381"/>
      <c r="AN97" s="381"/>
      <c r="AO97" s="381"/>
      <c r="AP97" s="381"/>
    </row>
    <row r="98" spans="1:42" ht="12.75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</row>
    <row r="99" spans="1:79" ht="12.75">
      <c r="A99" s="381"/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1"/>
      <c r="AM99" s="381"/>
      <c r="AN99" s="381"/>
      <c r="AO99" s="381"/>
      <c r="AP99" s="381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</row>
    <row r="100" spans="1:79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1"/>
      <c r="AE100" s="381"/>
      <c r="AF100" s="381"/>
      <c r="AG100" s="381"/>
      <c r="AH100" s="381"/>
      <c r="AI100" s="381"/>
      <c r="AJ100" s="381"/>
      <c r="AK100" s="381"/>
      <c r="AL100" s="381"/>
      <c r="AM100" s="381"/>
      <c r="AN100" s="381"/>
      <c r="AO100" s="381"/>
      <c r="AP100" s="381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</row>
    <row r="101" spans="1:79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1"/>
      <c r="AE101" s="381"/>
      <c r="AF101" s="381"/>
      <c r="AG101" s="381"/>
      <c r="AH101" s="381"/>
      <c r="AI101" s="381"/>
      <c r="AJ101" s="381"/>
      <c r="AK101" s="381"/>
      <c r="AL101" s="381"/>
      <c r="AM101" s="381"/>
      <c r="AN101" s="381"/>
      <c r="AO101" s="381"/>
      <c r="AP101" s="381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</row>
    <row r="102" spans="1:79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</row>
    <row r="103" spans="1:79" ht="12.75">
      <c r="A103" s="19"/>
      <c r="B103" s="19"/>
      <c r="C103" s="19" t="s">
        <v>131</v>
      </c>
      <c r="D103" s="19"/>
      <c r="E103" s="19"/>
      <c r="F103" s="19">
        <v>676</v>
      </c>
      <c r="G103" s="19">
        <v>738</v>
      </c>
      <c r="H103" s="19"/>
      <c r="I103" s="19"/>
      <c r="J103" s="19"/>
      <c r="K103" s="19">
        <v>2008</v>
      </c>
      <c r="L103" s="19"/>
      <c r="M103" s="19"/>
      <c r="N103" s="19">
        <v>2007</v>
      </c>
      <c r="O103" s="19"/>
      <c r="P103" s="19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1"/>
      <c r="AM103" s="381"/>
      <c r="AN103" s="381"/>
      <c r="AO103" s="381"/>
      <c r="AP103" s="381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</row>
    <row r="104" spans="1:79" ht="12.75">
      <c r="A104" s="19"/>
      <c r="B104" s="19"/>
      <c r="C104" s="19" t="s">
        <v>200</v>
      </c>
      <c r="D104" s="19"/>
      <c r="E104" s="19"/>
      <c r="F104" s="19">
        <v>444</v>
      </c>
      <c r="G104" s="19">
        <v>503</v>
      </c>
      <c r="H104" s="19"/>
      <c r="I104" s="19"/>
      <c r="J104" s="381" t="s">
        <v>164</v>
      </c>
      <c r="K104" s="381">
        <v>117</v>
      </c>
      <c r="L104" s="381"/>
      <c r="M104" s="381"/>
      <c r="N104" s="381">
        <v>110</v>
      </c>
      <c r="O104" s="19"/>
      <c r="P104" s="19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  <c r="AM104" s="381"/>
      <c r="AN104" s="381"/>
      <c r="AO104" s="381"/>
      <c r="AP104" s="381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</row>
    <row r="105" spans="1:79" ht="12.75">
      <c r="A105" s="19"/>
      <c r="B105" s="19"/>
      <c r="C105" s="19" t="s">
        <v>139</v>
      </c>
      <c r="D105" s="19"/>
      <c r="E105" s="19"/>
      <c r="F105" s="19">
        <v>422</v>
      </c>
      <c r="G105" s="19">
        <v>516</v>
      </c>
      <c r="H105" s="19"/>
      <c r="I105" s="19"/>
      <c r="J105" s="381" t="s">
        <v>157</v>
      </c>
      <c r="K105" s="381">
        <v>73</v>
      </c>
      <c r="L105" s="381"/>
      <c r="M105" s="381"/>
      <c r="N105" s="381">
        <v>74</v>
      </c>
      <c r="O105" s="19"/>
      <c r="P105" s="1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</row>
    <row r="106" spans="1:79" ht="12.75">
      <c r="A106" s="19"/>
      <c r="B106" s="19"/>
      <c r="C106" s="19" t="s">
        <v>144</v>
      </c>
      <c r="D106" s="19"/>
      <c r="E106" s="19"/>
      <c r="F106" s="19">
        <v>392</v>
      </c>
      <c r="G106" s="19">
        <v>425</v>
      </c>
      <c r="H106" s="19"/>
      <c r="I106" s="19"/>
      <c r="J106" s="381" t="s">
        <v>159</v>
      </c>
      <c r="K106" s="381">
        <v>62</v>
      </c>
      <c r="L106" s="381"/>
      <c r="M106" s="381"/>
      <c r="N106" s="381">
        <v>57</v>
      </c>
      <c r="O106" s="19"/>
      <c r="P106" s="1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381"/>
      <c r="AM106" s="381"/>
      <c r="AN106" s="381"/>
      <c r="AO106" s="381"/>
      <c r="AP106" s="381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</row>
    <row r="107" spans="1:79" ht="12.75">
      <c r="A107" s="19"/>
      <c r="B107" s="19"/>
      <c r="C107" s="19" t="s">
        <v>147</v>
      </c>
      <c r="D107" s="19"/>
      <c r="E107" s="19"/>
      <c r="F107" s="19">
        <v>298</v>
      </c>
      <c r="G107" s="19">
        <v>329</v>
      </c>
      <c r="H107" s="19"/>
      <c r="I107" s="19"/>
      <c r="J107" s="381" t="s">
        <v>160</v>
      </c>
      <c r="K107" s="381">
        <v>54</v>
      </c>
      <c r="L107" s="381"/>
      <c r="M107" s="381"/>
      <c r="N107" s="381">
        <v>50</v>
      </c>
      <c r="O107" s="19"/>
      <c r="P107" s="1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1"/>
      <c r="AM107" s="381"/>
      <c r="AN107" s="381"/>
      <c r="AO107" s="381"/>
      <c r="AP107" s="381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</row>
    <row r="108" spans="1:79" ht="12.75">
      <c r="A108" s="19"/>
      <c r="B108" s="19"/>
      <c r="C108" s="19" t="s">
        <v>136</v>
      </c>
      <c r="D108" s="19"/>
      <c r="E108" s="19"/>
      <c r="F108" s="19">
        <v>296</v>
      </c>
      <c r="G108" s="19">
        <v>319</v>
      </c>
      <c r="H108" s="19"/>
      <c r="I108" s="19"/>
      <c r="J108" s="381" t="s">
        <v>161</v>
      </c>
      <c r="K108" s="381">
        <v>49</v>
      </c>
      <c r="L108" s="381"/>
      <c r="M108" s="381"/>
      <c r="N108" s="381">
        <v>49</v>
      </c>
      <c r="O108" s="19"/>
      <c r="P108" s="19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1"/>
      <c r="AJ108" s="381"/>
      <c r="AK108" s="381"/>
      <c r="AL108" s="381"/>
      <c r="AM108" s="381"/>
      <c r="AN108" s="381"/>
      <c r="AO108" s="381"/>
      <c r="AP108" s="381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</row>
    <row r="109" spans="1:79" ht="12.75">
      <c r="A109" s="19"/>
      <c r="B109" s="19"/>
      <c r="C109" s="19" t="s">
        <v>135</v>
      </c>
      <c r="D109" s="19"/>
      <c r="E109" s="19"/>
      <c r="F109" s="19">
        <v>262</v>
      </c>
      <c r="G109" s="19">
        <v>306</v>
      </c>
      <c r="H109" s="19"/>
      <c r="I109" s="19"/>
      <c r="J109" s="381" t="s">
        <v>144</v>
      </c>
      <c r="K109" s="381">
        <v>44</v>
      </c>
      <c r="L109" s="381"/>
      <c r="M109" s="381"/>
      <c r="N109" s="381">
        <v>26</v>
      </c>
      <c r="O109" s="19"/>
      <c r="P109" s="19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1"/>
      <c r="AM109" s="381"/>
      <c r="AN109" s="381"/>
      <c r="AO109" s="381"/>
      <c r="AP109" s="381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</row>
    <row r="110" spans="1:79" ht="12.75">
      <c r="A110" s="19"/>
      <c r="B110" s="19"/>
      <c r="C110" s="19" t="s">
        <v>128</v>
      </c>
      <c r="D110" s="19"/>
      <c r="E110" s="19"/>
      <c r="F110" s="19">
        <v>199</v>
      </c>
      <c r="G110" s="19">
        <v>242</v>
      </c>
      <c r="H110" s="19"/>
      <c r="I110" s="19"/>
      <c r="J110" s="381" t="s">
        <v>163</v>
      </c>
      <c r="K110" s="381">
        <v>37</v>
      </c>
      <c r="L110" s="381"/>
      <c r="M110" s="381"/>
      <c r="N110" s="381">
        <v>22</v>
      </c>
      <c r="O110" s="19"/>
      <c r="P110" s="19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1"/>
      <c r="AO110" s="381"/>
      <c r="AP110" s="381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</row>
    <row r="111" spans="1:79" ht="12.75">
      <c r="A111" s="19"/>
      <c r="B111" s="19"/>
      <c r="C111" s="19" t="s">
        <v>143</v>
      </c>
      <c r="D111" s="19"/>
      <c r="E111" s="19"/>
      <c r="F111" s="19">
        <v>197</v>
      </c>
      <c r="G111" s="19">
        <v>161</v>
      </c>
      <c r="H111" s="19"/>
      <c r="I111" s="19"/>
      <c r="J111" s="381" t="s">
        <v>162</v>
      </c>
      <c r="K111" s="381">
        <v>31</v>
      </c>
      <c r="L111" s="381"/>
      <c r="M111" s="381"/>
      <c r="N111" s="381">
        <v>42</v>
      </c>
      <c r="O111" s="19"/>
      <c r="P111" s="19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</row>
    <row r="112" spans="1:79" ht="12.75">
      <c r="A112" s="19"/>
      <c r="B112" s="19"/>
      <c r="C112" s="19" t="s">
        <v>145</v>
      </c>
      <c r="D112" s="19"/>
      <c r="E112" s="19"/>
      <c r="F112" s="19">
        <v>183</v>
      </c>
      <c r="G112" s="19">
        <v>226</v>
      </c>
      <c r="H112" s="19"/>
      <c r="I112" s="19"/>
      <c r="J112" s="381" t="s">
        <v>158</v>
      </c>
      <c r="K112" s="381">
        <v>16</v>
      </c>
      <c r="L112" s="381"/>
      <c r="M112" s="381"/>
      <c r="N112" s="381">
        <v>15</v>
      </c>
      <c r="O112" s="19"/>
      <c r="P112" s="19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</row>
    <row r="113" spans="1:79" ht="12.75">
      <c r="A113" s="19"/>
      <c r="B113" s="19"/>
      <c r="C113" s="19" t="s">
        <v>146</v>
      </c>
      <c r="D113" s="19"/>
      <c r="E113" s="19"/>
      <c r="F113" s="19">
        <v>176</v>
      </c>
      <c r="G113" s="19">
        <v>144</v>
      </c>
      <c r="H113" s="19"/>
      <c r="I113" s="19"/>
      <c r="J113" s="381" t="s">
        <v>130</v>
      </c>
      <c r="K113" s="381">
        <v>11</v>
      </c>
      <c r="L113" s="381"/>
      <c r="M113" s="381"/>
      <c r="N113" s="381">
        <v>11</v>
      </c>
      <c r="O113" s="19"/>
      <c r="P113" s="19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</row>
    <row r="114" spans="1:79" ht="12.75">
      <c r="A114" s="19"/>
      <c r="B114" s="19"/>
      <c r="C114" s="19" t="s">
        <v>138</v>
      </c>
      <c r="D114" s="19"/>
      <c r="E114" s="19"/>
      <c r="F114" s="19">
        <v>166</v>
      </c>
      <c r="G114" s="19">
        <v>182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</row>
    <row r="115" spans="1:79" ht="12.75">
      <c r="A115" s="19"/>
      <c r="B115" s="19"/>
      <c r="C115" s="19" t="s">
        <v>129</v>
      </c>
      <c r="D115" s="19"/>
      <c r="E115" s="19"/>
      <c r="F115" s="19">
        <v>162</v>
      </c>
      <c r="G115" s="19">
        <v>159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81"/>
      <c r="AM115" s="381"/>
      <c r="AN115" s="381"/>
      <c r="AO115" s="381"/>
      <c r="AP115" s="381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</row>
    <row r="116" spans="1:79" ht="12.75">
      <c r="A116" s="19"/>
      <c r="B116" s="19"/>
      <c r="C116" s="19" t="s">
        <v>133</v>
      </c>
      <c r="D116" s="19"/>
      <c r="E116" s="19"/>
      <c r="F116" s="19">
        <v>153</v>
      </c>
      <c r="G116" s="19">
        <v>206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  <c r="AM116" s="381"/>
      <c r="AN116" s="381"/>
      <c r="AO116" s="381"/>
      <c r="AP116" s="381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</row>
    <row r="117" spans="1:79" ht="12.75">
      <c r="A117" s="19"/>
      <c r="B117" s="19"/>
      <c r="C117" s="19" t="s">
        <v>142</v>
      </c>
      <c r="D117" s="19"/>
      <c r="E117" s="19"/>
      <c r="F117" s="19">
        <v>150</v>
      </c>
      <c r="G117" s="19">
        <v>149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</row>
    <row r="118" spans="1:79" ht="12.75">
      <c r="A118" s="19"/>
      <c r="B118" s="19"/>
      <c r="C118" s="19" t="s">
        <v>130</v>
      </c>
      <c r="D118" s="19"/>
      <c r="E118" s="19"/>
      <c r="F118" s="19">
        <v>145</v>
      </c>
      <c r="G118" s="19">
        <v>147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</row>
    <row r="119" spans="1:79" ht="12.75">
      <c r="A119" s="19"/>
      <c r="B119" s="19"/>
      <c r="C119" s="19" t="s">
        <v>137</v>
      </c>
      <c r="D119" s="19"/>
      <c r="E119" s="19"/>
      <c r="F119" s="19">
        <v>139</v>
      </c>
      <c r="G119" s="19">
        <v>133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1"/>
      <c r="AM119" s="381"/>
      <c r="AN119" s="381"/>
      <c r="AO119" s="381"/>
      <c r="AP119" s="381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</row>
    <row r="120" spans="1:79" ht="12.75">
      <c r="A120" s="19"/>
      <c r="B120" s="19"/>
      <c r="C120" s="19" t="s">
        <v>132</v>
      </c>
      <c r="D120" s="19"/>
      <c r="E120" s="19"/>
      <c r="F120" s="19">
        <v>137</v>
      </c>
      <c r="G120" s="19">
        <v>186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</row>
    <row r="121" spans="1:79" ht="12.75">
      <c r="A121" s="19"/>
      <c r="B121" s="19"/>
      <c r="C121" s="19" t="s">
        <v>134</v>
      </c>
      <c r="D121" s="19"/>
      <c r="E121" s="19"/>
      <c r="F121" s="19">
        <v>133</v>
      </c>
      <c r="G121" s="19">
        <v>171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</row>
    <row r="122" spans="1:79" ht="12.75">
      <c r="A122" s="19"/>
      <c r="B122" s="19"/>
      <c r="C122" s="19" t="s">
        <v>140</v>
      </c>
      <c r="D122" s="19"/>
      <c r="E122" s="19"/>
      <c r="F122" s="19">
        <v>103</v>
      </c>
      <c r="G122" s="19">
        <v>96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  <c r="AM122" s="381"/>
      <c r="AN122" s="381"/>
      <c r="AO122" s="381"/>
      <c r="AP122" s="381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</row>
    <row r="123" spans="1:79" ht="12.75">
      <c r="A123" s="19"/>
      <c r="B123" s="19"/>
      <c r="C123" s="19" t="s">
        <v>141</v>
      </c>
      <c r="D123" s="19"/>
      <c r="E123" s="19"/>
      <c r="F123" s="19">
        <v>103</v>
      </c>
      <c r="G123" s="19">
        <v>120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1"/>
      <c r="AO123" s="381"/>
      <c r="AP123" s="381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</row>
    <row r="124" spans="1:79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1"/>
      <c r="AE124" s="381"/>
      <c r="AF124" s="381"/>
      <c r="AG124" s="381"/>
      <c r="AH124" s="381"/>
      <c r="AI124" s="381"/>
      <c r="AJ124" s="381"/>
      <c r="AK124" s="381"/>
      <c r="AL124" s="381"/>
      <c r="AM124" s="381"/>
      <c r="AN124" s="381"/>
      <c r="AO124" s="381"/>
      <c r="AP124" s="381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</row>
    <row r="125" spans="1:79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  <c r="AM125" s="381"/>
      <c r="AN125" s="381"/>
      <c r="AO125" s="381"/>
      <c r="AP125" s="381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</row>
    <row r="126" spans="1:79" ht="12.75">
      <c r="A126" s="381"/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</row>
    <row r="127" spans="1:79" ht="12.75">
      <c r="A127" s="381"/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81"/>
      <c r="AN127" s="381"/>
      <c r="AO127" s="381"/>
      <c r="AP127" s="381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</row>
    <row r="128" spans="1:79" ht="12.75">
      <c r="A128" s="381"/>
      <c r="B128" s="381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</row>
    <row r="129" spans="1:79" ht="12.75">
      <c r="A129" s="381"/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</row>
    <row r="130" spans="1:79" ht="12.75">
      <c r="A130" s="381"/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381"/>
      <c r="AG130" s="381"/>
      <c r="AH130" s="381"/>
      <c r="AI130" s="381"/>
      <c r="AJ130" s="381"/>
      <c r="AK130" s="381"/>
      <c r="AL130" s="381"/>
      <c r="AM130" s="381"/>
      <c r="AN130" s="381"/>
      <c r="AO130" s="381"/>
      <c r="AP130" s="381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</row>
    <row r="131" spans="1:79" ht="12.75">
      <c r="A131" s="381"/>
      <c r="B131" s="381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</row>
    <row r="132" spans="1:79" ht="12.75">
      <c r="A132" s="381"/>
      <c r="B132" s="381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</row>
    <row r="133" spans="1:79" ht="12.75">
      <c r="A133" s="381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</row>
    <row r="134" spans="1:79" ht="12.75">
      <c r="A134" s="381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</row>
    <row r="135" spans="1:79" ht="12.75">
      <c r="A135" s="381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381"/>
      <c r="AL135" s="381"/>
      <c r="AM135" s="381"/>
      <c r="AN135" s="381"/>
      <c r="AO135" s="381"/>
      <c r="AP135" s="381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</row>
    <row r="136" spans="1:79" ht="12.75">
      <c r="A136" s="381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</row>
    <row r="137" spans="1:79" ht="12.75">
      <c r="A137" s="381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</row>
    <row r="138" spans="1:79" ht="12.75">
      <c r="A138" s="381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1"/>
      <c r="AI138" s="381"/>
      <c r="AJ138" s="381"/>
      <c r="AK138" s="381"/>
      <c r="AL138" s="381"/>
      <c r="AM138" s="381"/>
      <c r="AN138" s="381"/>
      <c r="AO138" s="381"/>
      <c r="AP138" s="381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</row>
    <row r="139" spans="1:79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</row>
    <row r="140" spans="1:79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</row>
    <row r="141" spans="1:79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</row>
    <row r="142" spans="1:79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</row>
    <row r="143" spans="1:79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</row>
    <row r="144" spans="1:79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</row>
    <row r="145" spans="1:79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</row>
    <row r="146" spans="1:79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</row>
    <row r="147" spans="1:79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</row>
    <row r="148" spans="1:79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</row>
    <row r="149" spans="1:79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</row>
    <row r="150" spans="1:79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</row>
    <row r="151" spans="1:79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</row>
    <row r="152" spans="1:79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</row>
    <row r="153" spans="1:79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</row>
    <row r="154" spans="1:79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</row>
    <row r="155" spans="1:79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</row>
    <row r="156" spans="1:79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</row>
    <row r="157" spans="1:79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</row>
    <row r="158" spans="1:79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</row>
    <row r="159" spans="1:79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</row>
    <row r="160" spans="1:79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</row>
    <row r="161" spans="1:79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</row>
    <row r="162" spans="1:79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</row>
    <row r="163" spans="1:79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</row>
    <row r="164" spans="1:79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</row>
    <row r="165" spans="1:79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</row>
    <row r="166" spans="1:79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</row>
    <row r="167" spans="1:79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</row>
    <row r="168" spans="1:79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</row>
    <row r="169" spans="1:79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</row>
    <row r="170" spans="1:79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</row>
    <row r="171" spans="1:79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</row>
    <row r="172" spans="1:79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</row>
    <row r="173" spans="1:79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</row>
    <row r="174" spans="1:79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</row>
    <row r="175" spans="1:79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</row>
    <row r="176" spans="1:79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</row>
    <row r="177" spans="1:79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</row>
    <row r="178" spans="1:79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</row>
    <row r="179" spans="1:79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</row>
    <row r="180" spans="1:79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</row>
    <row r="181" spans="1:79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</row>
    <row r="182" spans="1:79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</row>
    <row r="183" spans="1:79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</row>
    <row r="184" spans="1:79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</row>
    <row r="185" spans="1:79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</row>
    <row r="186" spans="1:79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</row>
    <row r="187" spans="1:79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</row>
    <row r="188" spans="1:79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</row>
    <row r="189" spans="1:79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</row>
    <row r="190" spans="1:79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</row>
    <row r="191" spans="1:79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</row>
    <row r="192" spans="1:79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</row>
    <row r="193" spans="1:79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</row>
    <row r="194" spans="1:79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</row>
    <row r="195" spans="1:79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</row>
    <row r="196" spans="1:79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</row>
    <row r="197" spans="1:79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</row>
    <row r="198" spans="1:79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</row>
    <row r="199" spans="1:79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</row>
    <row r="200" spans="1:79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</row>
    <row r="201" spans="1:79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</row>
    <row r="202" spans="1:79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</row>
    <row r="203" spans="1:79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</row>
    <row r="204" spans="1:79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</row>
    <row r="205" spans="1:79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</row>
    <row r="206" spans="1:79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</row>
    <row r="207" spans="1:79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</row>
    <row r="208" spans="1:79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</row>
    <row r="209" spans="1:79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</row>
    <row r="210" spans="1:79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</row>
    <row r="211" spans="1:79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</row>
    <row r="212" spans="1:79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</row>
    <row r="213" spans="1:79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</row>
    <row r="214" spans="1:79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</row>
    <row r="215" spans="1:79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</row>
    <row r="216" spans="1:79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</row>
    <row r="217" spans="1:79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</row>
    <row r="218" spans="1:79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</row>
    <row r="219" spans="1:79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</row>
    <row r="220" spans="1:79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</row>
    <row r="221" spans="1:79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</row>
    <row r="222" spans="1:79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</row>
    <row r="223" spans="1:79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</row>
    <row r="224" spans="1:79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</row>
    <row r="225" spans="1:79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</row>
    <row r="226" spans="1:79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</row>
    <row r="227" spans="1:79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</row>
    <row r="228" spans="1:79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</row>
    <row r="229" spans="1:79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</row>
    <row r="230" spans="1:79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</row>
    <row r="231" spans="1:79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</row>
    <row r="232" spans="1:79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</row>
    <row r="233" spans="1:79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</row>
    <row r="234" spans="1:79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</row>
    <row r="235" spans="1:79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</row>
    <row r="236" spans="1:79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</row>
    <row r="237" spans="1:79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</row>
    <row r="238" spans="1:79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</row>
    <row r="239" spans="1:79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</row>
    <row r="240" spans="1:79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</row>
    <row r="241" spans="1:79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</row>
    <row r="242" spans="1:79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</row>
    <row r="243" spans="1:79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</row>
    <row r="244" spans="1:79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</row>
    <row r="245" spans="1:79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</row>
    <row r="246" spans="1:79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</row>
    <row r="247" spans="1:79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</row>
    <row r="248" spans="1:79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</row>
    <row r="249" spans="1:79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</row>
    <row r="250" spans="1:79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</row>
    <row r="251" spans="1:79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</row>
    <row r="252" spans="1:79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</row>
    <row r="253" spans="1:79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</row>
    <row r="254" spans="1:79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</row>
    <row r="255" spans="1:79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</row>
    <row r="256" spans="1:79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</row>
    <row r="257" spans="1:79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</row>
    <row r="258" spans="1:79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</row>
    <row r="259" spans="1:79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</row>
    <row r="260" spans="1:79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</row>
    <row r="261" spans="1:79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</row>
    <row r="262" spans="1:79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</row>
    <row r="263" spans="1:79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</row>
    <row r="264" spans="1:79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</row>
    <row r="265" spans="1:79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</row>
    <row r="266" spans="1:79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</row>
    <row r="267" spans="1:79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</row>
    <row r="268" spans="1:79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</row>
    <row r="269" spans="1:79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</row>
    <row r="270" spans="1:79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</row>
    <row r="271" spans="1:79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</row>
    <row r="272" spans="1:79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</row>
    <row r="273" spans="1:79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</row>
    <row r="274" spans="1:79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</row>
    <row r="275" spans="1:79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</row>
    <row r="276" spans="1:79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</row>
    <row r="277" spans="1:79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</row>
    <row r="278" spans="1:79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</row>
    <row r="279" spans="1:79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</row>
    <row r="280" spans="1:79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</row>
    <row r="281" spans="1:79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</row>
    <row r="282" spans="1:79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</row>
    <row r="283" spans="1:79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</row>
    <row r="284" spans="1:79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</row>
    <row r="285" spans="1:79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</row>
    <row r="286" spans="1:79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</row>
    <row r="287" spans="1:79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</row>
    <row r="288" spans="1:79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</row>
    <row r="289" spans="1:79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</row>
    <row r="290" spans="1:79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</row>
    <row r="291" spans="1:79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</row>
    <row r="292" spans="1:79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</row>
    <row r="293" spans="1:79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</row>
    <row r="294" spans="1:79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</row>
    <row r="295" spans="1:79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</row>
    <row r="296" spans="1:79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</row>
    <row r="297" spans="1:79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</row>
    <row r="298" spans="1:79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</row>
    <row r="299" spans="1:79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</row>
    <row r="300" spans="1:79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</row>
    <row r="301" spans="1:79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</row>
    <row r="302" spans="1:79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</row>
    <row r="303" spans="1:79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</row>
    <row r="304" spans="1:79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</row>
    <row r="305" spans="1:79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</row>
    <row r="306" spans="1:79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</row>
    <row r="307" spans="1:79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</row>
    <row r="308" spans="1:79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</row>
    <row r="309" spans="1:79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</row>
    <row r="310" spans="1:79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</row>
    <row r="311" spans="1:79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</row>
    <row r="312" spans="1:79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</row>
    <row r="313" spans="1:79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</row>
    <row r="314" spans="1:79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</row>
    <row r="315" spans="1:79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</row>
    <row r="316" spans="1:79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</row>
    <row r="317" spans="1:79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</row>
    <row r="318" spans="1:79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</row>
    <row r="319" spans="1:79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</row>
    <row r="320" spans="1:79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</row>
    <row r="321" spans="1:79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</row>
    <row r="322" spans="1:79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</row>
    <row r="323" spans="1:79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</row>
    <row r="324" spans="1:79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</row>
    <row r="325" spans="1:79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</row>
    <row r="326" spans="1:79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</row>
    <row r="327" spans="1:79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</row>
    <row r="328" spans="1:79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</row>
    <row r="329" spans="1:79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</row>
    <row r="330" spans="1:79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</row>
    <row r="331" spans="1:79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</row>
    <row r="332" spans="1:79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</row>
    <row r="333" spans="1:79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</row>
    <row r="334" spans="1:79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</row>
    <row r="335" spans="1:79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</row>
    <row r="336" spans="1:79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</row>
    <row r="337" spans="1:79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</row>
    <row r="338" spans="1:79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</row>
    <row r="339" spans="1:79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</row>
    <row r="340" spans="1:79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</row>
    <row r="341" spans="1:79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</row>
    <row r="342" spans="1:79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</row>
    <row r="343" spans="1:79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</row>
    <row r="344" spans="1:79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</row>
    <row r="345" spans="1:79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</row>
    <row r="346" spans="1:79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</row>
    <row r="347" spans="1:79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</row>
    <row r="348" spans="1:79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</row>
    <row r="349" spans="1:79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</row>
    <row r="350" spans="1:79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</row>
    <row r="351" spans="1:79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</row>
    <row r="352" spans="1:79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</row>
    <row r="353" spans="1:79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</row>
    <row r="354" spans="1:79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</row>
    <row r="355" spans="1:79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</row>
    <row r="356" spans="1:79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</row>
    <row r="357" spans="1:79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</row>
    <row r="358" spans="1:79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</row>
    <row r="359" spans="1:79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</row>
    <row r="360" spans="1:79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</row>
    <row r="361" spans="1:79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</row>
    <row r="362" spans="1:79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</row>
    <row r="363" spans="1:79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</row>
    <row r="364" spans="1:79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</row>
    <row r="365" spans="1:79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</row>
    <row r="366" spans="1:79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</row>
    <row r="367" spans="1:79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</row>
    <row r="368" spans="1:79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</row>
    <row r="369" spans="1:79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</row>
    <row r="370" spans="1:79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</row>
    <row r="371" spans="1:79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</row>
    <row r="372" spans="1:79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</row>
    <row r="373" spans="1:79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</row>
    <row r="374" spans="1:79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</row>
    <row r="375" spans="1:79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</row>
    <row r="376" spans="1:79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</row>
    <row r="377" spans="1:79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</row>
    <row r="378" spans="1:79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</row>
    <row r="379" spans="1:79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</row>
    <row r="380" spans="1:79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</row>
    <row r="381" spans="1:79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</row>
    <row r="382" spans="1:79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</row>
    <row r="383" spans="1:79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</row>
    <row r="384" spans="1:79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</row>
    <row r="385" spans="1:79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</row>
    <row r="386" spans="1:79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</row>
    <row r="387" spans="1:79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</row>
    <row r="388" spans="1:79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</row>
    <row r="389" spans="1:79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</row>
    <row r="390" spans="1:79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</row>
    <row r="391" spans="1:79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</row>
    <row r="392" spans="1:79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</row>
    <row r="393" spans="1:79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</row>
    <row r="394" spans="1:79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</row>
    <row r="395" spans="1:79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</row>
    <row r="396" spans="1:79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</row>
    <row r="397" spans="1:79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</row>
    <row r="398" spans="1:79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</row>
    <row r="399" spans="1:79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</row>
    <row r="400" spans="1:79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</row>
    <row r="401" spans="1:79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</row>
    <row r="402" spans="1:79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</row>
    <row r="403" spans="1:79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</row>
    <row r="404" spans="1:79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</row>
    <row r="405" spans="1:79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</row>
  </sheetData>
  <mergeCells count="22">
    <mergeCell ref="A2:AX2"/>
    <mergeCell ref="B4:AU4"/>
    <mergeCell ref="A5:A6"/>
    <mergeCell ref="B5:N5"/>
    <mergeCell ref="O5:P5"/>
    <mergeCell ref="Q5:AC5"/>
    <mergeCell ref="AD5:AE5"/>
    <mergeCell ref="AF5:AR5"/>
    <mergeCell ref="AS5:AT5"/>
    <mergeCell ref="AU5:AU6"/>
    <mergeCell ref="AD30:AE30"/>
    <mergeCell ref="AF30:AR30"/>
    <mergeCell ref="AS30:AT30"/>
    <mergeCell ref="AU30:AU31"/>
    <mergeCell ref="A30:A31"/>
    <mergeCell ref="B30:N30"/>
    <mergeCell ref="O30:P30"/>
    <mergeCell ref="Q30:AC30"/>
    <mergeCell ref="AV30:AW30"/>
    <mergeCell ref="AX30:AX31"/>
    <mergeCell ref="AV5:AW5"/>
    <mergeCell ref="AX5:AX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ignoredErrors>
    <ignoredError sqref="AC33:AC34 AC41 AR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Totek</dc:creator>
  <cp:keywords/>
  <dc:description/>
  <cp:lastModifiedBy>Martin Totek</cp:lastModifiedBy>
  <cp:lastPrinted>2008-09-05T11:56:20Z</cp:lastPrinted>
  <dcterms:created xsi:type="dcterms:W3CDTF">2007-04-02T07:30:17Z</dcterms:created>
  <dcterms:modified xsi:type="dcterms:W3CDTF">2009-01-02T11:33:22Z</dcterms:modified>
  <cp:category/>
  <cp:version/>
  <cp:contentType/>
  <cp:contentStatus/>
</cp:coreProperties>
</file>